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gger.HYDRACOMP\Desktop\Webshop\"/>
    </mc:Choice>
  </mc:AlternateContent>
  <xr:revisionPtr revIDLastSave="0" documentId="13_ncr:1_{831E1E08-C9C6-4D39-9681-5B3124C9ECAD}" xr6:coauthVersionLast="36" xr6:coauthVersionMax="36" xr10:uidLastSave="{00000000-0000-0000-0000-000000000000}"/>
  <bookViews>
    <workbookView xWindow="360" yWindow="420" windowWidth="16695" windowHeight="12345" tabRatio="599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1" l="1"/>
  <c r="B46" i="1" l="1"/>
  <c r="D50" i="1"/>
  <c r="G45" i="1"/>
  <c r="L19" i="1"/>
  <c r="L20" i="1" s="1"/>
  <c r="G3" i="1"/>
  <c r="G18" i="1"/>
  <c r="I22" i="1" s="1"/>
  <c r="G19" i="1"/>
  <c r="G23" i="1" s="1"/>
  <c r="G35" i="1"/>
  <c r="G36" i="1"/>
  <c r="G56" i="1"/>
  <c r="G63" i="1"/>
  <c r="G22" i="1"/>
  <c r="G28" i="1" s="1"/>
  <c r="G31" i="1" s="1"/>
  <c r="G60" i="1" l="1"/>
  <c r="G65" i="1" s="1"/>
  <c r="G59" i="1"/>
  <c r="G26" i="1"/>
  <c r="G29" i="1"/>
  <c r="G32" i="1" s="1"/>
  <c r="G25" i="1"/>
  <c r="I23" i="1"/>
  <c r="L23" i="1"/>
  <c r="L29" i="1" s="1"/>
  <c r="G71" i="1" l="1"/>
  <c r="G61" i="1"/>
  <c r="G64" i="1"/>
  <c r="G67" i="1" s="1"/>
  <c r="G70" i="1"/>
  <c r="G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 M. Primdahl</author>
  </authors>
  <commentList>
    <comment ref="M7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Kurt M. Primdahl:</t>
        </r>
        <r>
          <rPr>
            <sz val="8"/>
            <color indexed="81"/>
            <rFont val="Tahoma"/>
            <family val="2"/>
          </rPr>
          <t xml:space="preserve">
Tau a : rolig Re 0,6
     vekslende Re 0,4
   pulsernde Re 0,3</t>
        </r>
      </text>
    </comment>
  </commentList>
</comments>
</file>

<file path=xl/sharedStrings.xml><?xml version="1.0" encoding="utf-8"?>
<sst xmlns="http://schemas.openxmlformats.org/spreadsheetml/2006/main" count="105" uniqueCount="68">
  <si>
    <t>Data:</t>
  </si>
  <si>
    <t>Arbejdstryk i + retning</t>
  </si>
  <si>
    <t>(bar)</t>
  </si>
  <si>
    <t>Arbejdstryk i - retning</t>
  </si>
  <si>
    <t>Cylinder Diameter</t>
  </si>
  <si>
    <t>D (mm)</t>
  </si>
  <si>
    <t>Stempelstang Diameter</t>
  </si>
  <si>
    <t>d (mm)</t>
  </si>
  <si>
    <t>Del resultater:</t>
  </si>
  <si>
    <t>Stempel areal på + siden</t>
  </si>
  <si>
    <r>
      <t>(mm</t>
    </r>
    <r>
      <rPr>
        <vertAlign val="superscript"/>
        <sz val="10"/>
        <rFont val="Times New Roman"/>
        <family val="1"/>
      </rPr>
      <t>2</t>
    </r>
    <r>
      <rPr>
        <sz val="12"/>
        <rFont val="Times New Roman"/>
        <family val="1"/>
      </rPr>
      <t>)</t>
    </r>
  </si>
  <si>
    <t>Stempel areal på - siden</t>
  </si>
  <si>
    <t>Kraften i + retning</t>
  </si>
  <si>
    <t>(N)</t>
  </si>
  <si>
    <t>Kraften i - retning</t>
  </si>
  <si>
    <t>Cyl. Kraften er beregnet udfra en virkningsgrad på 0,98</t>
  </si>
  <si>
    <t>(kN)</t>
  </si>
  <si>
    <t>(kg)</t>
  </si>
  <si>
    <t>Dato</t>
  </si>
  <si>
    <t>Cylinder Beregning</t>
  </si>
  <si>
    <t>Kunde:</t>
  </si>
  <si>
    <t>Att:</t>
  </si>
  <si>
    <t>Cyl. Type:</t>
  </si>
  <si>
    <t>(Tons)</t>
  </si>
  <si>
    <t>Resultater:</t>
  </si>
  <si>
    <t>Beregnet af:</t>
  </si>
  <si>
    <t>A-side</t>
  </si>
  <si>
    <t>B-side</t>
  </si>
  <si>
    <t>Slaglængde</t>
  </si>
  <si>
    <t>L (mm)</t>
  </si>
  <si>
    <t>(Liter)</t>
  </si>
  <si>
    <t>Kraften som cylinderen yder:</t>
  </si>
  <si>
    <t>Stempel arealer på den valgte cylinder:</t>
  </si>
  <si>
    <t>På hydraulikcylinderen:</t>
  </si>
  <si>
    <t>Olie volume i cylinderen:</t>
  </si>
  <si>
    <t>Teoretisk kraft</t>
  </si>
  <si>
    <t>L/min</t>
  </si>
  <si>
    <t>L/s</t>
  </si>
  <si>
    <t>Tid ud</t>
  </si>
  <si>
    <t>Tid ind</t>
  </si>
  <si>
    <t>s</t>
  </si>
  <si>
    <t>Hastighed ud</t>
  </si>
  <si>
    <t>Hastighed ind</t>
  </si>
  <si>
    <t>m/s</t>
  </si>
  <si>
    <t>m</t>
  </si>
  <si>
    <t xml:space="preserve">Længde i </t>
  </si>
  <si>
    <t>m/min</t>
  </si>
  <si>
    <t>min</t>
  </si>
  <si>
    <t>Tid ind + ud</t>
  </si>
  <si>
    <r>
      <t>(N/mm</t>
    </r>
    <r>
      <rPr>
        <vertAlign val="superscript"/>
        <sz val="10"/>
        <rFont val="Times New Roman"/>
        <family val="1"/>
      </rPr>
      <t>2</t>
    </r>
    <r>
      <rPr>
        <sz val="12"/>
        <rFont val="Times New Roman"/>
        <family val="1"/>
      </rPr>
      <t>)</t>
    </r>
  </si>
  <si>
    <t>Beregning af afstandarør</t>
  </si>
  <si>
    <t>Anvendte flydespænding</t>
  </si>
  <si>
    <t>SF</t>
  </si>
  <si>
    <t>Sikkerheds Faktor</t>
  </si>
  <si>
    <t>Pumpe</t>
  </si>
  <si>
    <t>Cylinder type:</t>
  </si>
  <si>
    <t>"skriv cylindertype"</t>
  </si>
  <si>
    <t>"Anfør navn"</t>
  </si>
  <si>
    <t>"Skriv navn"</t>
  </si>
  <si>
    <t>Pumpe beregning</t>
  </si>
  <si>
    <t>Bjørnevej 30</t>
  </si>
  <si>
    <t>DK-7800 Skive</t>
  </si>
  <si>
    <t>Tlf: +45 9669 4080</t>
  </si>
  <si>
    <t>CVR: 3056 6955</t>
  </si>
  <si>
    <t>E-mail: mail@hydra-comp.com</t>
  </si>
  <si>
    <t>"Skriv att"</t>
  </si>
  <si>
    <t xml:space="preserve">Hydra-Comp kan ikke holdes ansvarlig for beregninger foretaget på baggrund af denne side, </t>
  </si>
  <si>
    <t>da det udelukkende skal betragtes som vejledene.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</si>
</sst>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0"/>
      <name val="Arial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vertAlign val="superscript"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2" borderId="17" xfId="0" applyFont="1" applyFill="1" applyBorder="1"/>
    <xf numFmtId="0" fontId="4" fillId="2" borderId="19" xfId="0" applyFont="1" applyFill="1" applyBorder="1" applyAlignment="1">
      <alignment horizontal="left"/>
    </xf>
    <xf numFmtId="0" fontId="4" fillId="0" borderId="19" xfId="0" applyFont="1" applyBorder="1"/>
    <xf numFmtId="0" fontId="1" fillId="2" borderId="1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25" xfId="0" applyFont="1" applyBorder="1" applyAlignment="1"/>
    <xf numFmtId="0" fontId="3" fillId="0" borderId="26" xfId="0" applyFont="1" applyBorder="1" applyAlignment="1"/>
    <xf numFmtId="3" fontId="1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8" fillId="0" borderId="0" xfId="0" applyFont="1"/>
    <xf numFmtId="0" fontId="8" fillId="2" borderId="18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center"/>
    </xf>
    <xf numFmtId="0" fontId="1" fillId="0" borderId="11" xfId="0" applyFont="1" applyFill="1" applyBorder="1"/>
    <xf numFmtId="2" fontId="1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2" fontId="1" fillId="0" borderId="1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0" fontId="8" fillId="0" borderId="4" xfId="0" applyFont="1" applyBorder="1"/>
    <xf numFmtId="165" fontId="1" fillId="0" borderId="13" xfId="0" applyNumberFormat="1" applyFont="1" applyFill="1" applyBorder="1" applyAlignment="1">
      <alignment horizontal="center"/>
    </xf>
    <xf numFmtId="0" fontId="8" fillId="0" borderId="10" xfId="0" applyFont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2" fontId="1" fillId="0" borderId="20" xfId="0" applyNumberFormat="1" applyFont="1" applyFill="1" applyBorder="1" applyAlignment="1">
      <alignment horizontal="center"/>
    </xf>
    <xf numFmtId="2" fontId="1" fillId="0" borderId="11" xfId="0" applyNumberFormat="1" applyFont="1" applyFill="1" applyBorder="1"/>
    <xf numFmtId="165" fontId="8" fillId="0" borderId="11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/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/>
    <xf numFmtId="0" fontId="8" fillId="0" borderId="11" xfId="0" applyFont="1" applyFill="1" applyBorder="1"/>
    <xf numFmtId="165" fontId="8" fillId="0" borderId="0" xfId="0" applyNumberFormat="1" applyFont="1" applyBorder="1"/>
    <xf numFmtId="0" fontId="8" fillId="0" borderId="1" xfId="0" applyFont="1" applyBorder="1"/>
    <xf numFmtId="0" fontId="8" fillId="0" borderId="23" xfId="0" applyFont="1" applyBorder="1" applyAlignment="1">
      <alignment horizontal="center"/>
    </xf>
    <xf numFmtId="0" fontId="8" fillId="0" borderId="11" xfId="0" applyFont="1" applyBorder="1"/>
    <xf numFmtId="0" fontId="1" fillId="0" borderId="10" xfId="0" applyFont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/>
    <xf numFmtId="14" fontId="10" fillId="2" borderId="15" xfId="0" applyNumberFormat="1" applyFont="1" applyFill="1" applyBorder="1"/>
    <xf numFmtId="0" fontId="8" fillId="0" borderId="24" xfId="0" applyFont="1" applyBorder="1"/>
    <xf numFmtId="0" fontId="1" fillId="0" borderId="2" xfId="0" applyFont="1" applyBorder="1"/>
    <xf numFmtId="0" fontId="8" fillId="0" borderId="15" xfId="0" applyFont="1" applyBorder="1"/>
    <xf numFmtId="2" fontId="1" fillId="4" borderId="20" xfId="0" applyNumberFormat="1" applyFont="1" applyFill="1" applyBorder="1" applyAlignment="1" applyProtection="1">
      <alignment horizontal="center"/>
      <protection locked="0"/>
    </xf>
    <xf numFmtId="3" fontId="1" fillId="4" borderId="12" xfId="0" applyNumberFormat="1" applyFont="1" applyFill="1" applyBorder="1" applyAlignment="1" applyProtection="1">
      <alignment horizontal="center"/>
      <protection locked="0"/>
    </xf>
    <xf numFmtId="3" fontId="1" fillId="4" borderId="21" xfId="0" applyNumberFormat="1" applyFont="1" applyFill="1" applyBorder="1" applyAlignment="1" applyProtection="1">
      <alignment horizontal="center"/>
      <protection locked="0"/>
    </xf>
    <xf numFmtId="3" fontId="1" fillId="4" borderId="13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0" xfId="0" applyFont="1" applyFill="1"/>
    <xf numFmtId="0" fontId="8" fillId="0" borderId="25" xfId="0" applyFont="1" applyFill="1" applyBorder="1"/>
    <xf numFmtId="0" fontId="8" fillId="0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8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28" xfId="0" applyFont="1" applyFill="1" applyBorder="1"/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552450</xdr:colOff>
      <xdr:row>1</xdr:row>
      <xdr:rowOff>123825</xdr:rowOff>
    </xdr:to>
    <xdr:pic>
      <xdr:nvPicPr>
        <xdr:cNvPr id="1551" name="Billede 2" descr="http://shop.hydra-comp.com/Resources/Webs/4bb1396a-dd30-4e47-8b2b-cb5c90e2431b/images/mainLogo.png">
          <a:extLst>
            <a:ext uri="{FF2B5EF4-FFF2-40B4-BE49-F238E27FC236}">
              <a16:creationId xmlns:a16="http://schemas.microsoft.com/office/drawing/2014/main" id="{3B9C3E7C-0914-4B1F-B852-1989FB8D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371040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</xdr:colOff>
      <xdr:row>42</xdr:row>
      <xdr:rowOff>76200</xdr:rowOff>
    </xdr:from>
    <xdr:ext cx="1372585" cy="244694"/>
    <xdr:pic>
      <xdr:nvPicPr>
        <xdr:cNvPr id="3" name="Billede 2" descr="http://shop.hydra-comp.com/Resources/Webs/4bb1396a-dd30-4e47-8b2b-cb5c90e2431b/images/mainLogo.png">
          <a:extLst>
            <a:ext uri="{FF2B5EF4-FFF2-40B4-BE49-F238E27FC236}">
              <a16:creationId xmlns:a16="http://schemas.microsoft.com/office/drawing/2014/main" id="{52264098-51C1-41A5-BCE7-4F04C8F4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372585" cy="244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76</xdr:row>
      <xdr:rowOff>164224</xdr:rowOff>
    </xdr:from>
    <xdr:to>
      <xdr:col>3</xdr:col>
      <xdr:colOff>362301</xdr:colOff>
      <xdr:row>79</xdr:row>
      <xdr:rowOff>1862</xdr:rowOff>
    </xdr:to>
    <xdr:pic>
      <xdr:nvPicPr>
        <xdr:cNvPr id="4" name="Billede 2" descr="http://shop.hydra-comp.com/Resources/Webs/4bb1396a-dd30-4e47-8b2b-cb5c90e2431b/images/mainLogo.png">
          <a:extLst>
            <a:ext uri="{FF2B5EF4-FFF2-40B4-BE49-F238E27FC236}">
              <a16:creationId xmlns:a16="http://schemas.microsoft.com/office/drawing/2014/main" id="{8E8ADAA9-8BD7-4EA9-A673-401A2786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810" y="15148034"/>
          <a:ext cx="2221319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hydra-comp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D189"/>
  <sheetViews>
    <sheetView tabSelected="1" zoomScale="85" zoomScaleNormal="85" zoomScaleSheetLayoutView="145" workbookViewId="0">
      <selection activeCell="G13" sqref="G13"/>
    </sheetView>
  </sheetViews>
  <sheetFormatPr defaultColWidth="9.140625" defaultRowHeight="12.75" x14ac:dyDescent="0.2"/>
  <cols>
    <col min="1" max="1" width="13.28515625" style="46" customWidth="1"/>
    <col min="2" max="2" width="9.140625" style="34"/>
    <col min="3" max="3" width="18.7109375" style="34" bestFit="1" customWidth="1"/>
    <col min="4" max="6" width="9.140625" style="34"/>
    <col min="7" max="7" width="14.42578125" style="62" customWidth="1"/>
    <col min="8" max="8" width="11.5703125" style="34" bestFit="1" customWidth="1"/>
    <col min="9" max="9" width="17.42578125" style="34" hidden="1" customWidth="1"/>
    <col min="10" max="10" width="7" style="34" hidden="1" customWidth="1"/>
    <col min="11" max="11" width="26.7109375" style="34" hidden="1" customWidth="1"/>
    <col min="12" max="12" width="14.42578125" style="34" hidden="1" customWidth="1"/>
    <col min="13" max="13" width="20.140625" style="34" hidden="1" customWidth="1"/>
    <col min="14" max="14" width="11.28515625" style="34" bestFit="1" customWidth="1"/>
    <col min="15" max="15" width="17.28515625" style="34" bestFit="1" customWidth="1"/>
    <col min="16" max="16" width="44.85546875" style="34" bestFit="1" customWidth="1"/>
    <col min="17" max="17" width="9.140625" style="34"/>
    <col min="18" max="18" width="23" style="34" bestFit="1" customWidth="1"/>
    <col min="19" max="16384" width="9.140625" style="34"/>
  </cols>
  <sheetData>
    <row r="1" spans="1:30" ht="15.75" customHeight="1" x14ac:dyDescent="0.2">
      <c r="A1" s="82"/>
      <c r="B1" s="83"/>
      <c r="C1" s="78" t="s">
        <v>19</v>
      </c>
      <c r="D1" s="78"/>
      <c r="E1" s="78"/>
      <c r="F1" s="78"/>
      <c r="G1" s="79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30" ht="15.75" customHeight="1" x14ac:dyDescent="0.2">
      <c r="A2" s="84"/>
      <c r="B2" s="85"/>
      <c r="C2" s="80"/>
      <c r="D2" s="80"/>
      <c r="E2" s="80"/>
      <c r="F2" s="80"/>
      <c r="G2" s="81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30" ht="15.75" customHeight="1" thickBot="1" x14ac:dyDescent="0.3">
      <c r="A3" s="12"/>
      <c r="B3" s="7"/>
      <c r="C3" s="5"/>
      <c r="D3" s="5"/>
      <c r="E3" s="5"/>
      <c r="F3" s="6" t="s">
        <v>18</v>
      </c>
      <c r="G3" s="69">
        <f ca="1">NOW()</f>
        <v>43500.49229328704</v>
      </c>
      <c r="H3" s="116"/>
      <c r="I3" s="116"/>
      <c r="J3" s="116"/>
      <c r="K3" s="37"/>
      <c r="L3" s="37"/>
      <c r="M3" s="37"/>
      <c r="N3" s="37"/>
      <c r="O3" s="116"/>
      <c r="P3" s="116"/>
      <c r="Q3" s="116"/>
      <c r="R3" s="116"/>
      <c r="S3" s="116"/>
      <c r="T3" s="116"/>
      <c r="U3" s="116"/>
    </row>
    <row r="4" spans="1:30" ht="15.75" customHeight="1" x14ac:dyDescent="0.2">
      <c r="A4" s="94" t="s">
        <v>20</v>
      </c>
      <c r="B4" s="96" t="s">
        <v>58</v>
      </c>
      <c r="C4" s="97"/>
      <c r="D4" s="97"/>
      <c r="E4" s="97"/>
      <c r="F4" s="97"/>
      <c r="G4" s="98"/>
      <c r="H4" s="116"/>
      <c r="I4" s="116"/>
      <c r="J4" s="116"/>
      <c r="K4" s="37"/>
      <c r="L4" s="37"/>
      <c r="M4" s="37"/>
      <c r="N4" s="37"/>
      <c r="O4" s="116"/>
      <c r="P4" s="116"/>
      <c r="Q4" s="116"/>
      <c r="R4" s="116"/>
      <c r="S4" s="116"/>
      <c r="T4" s="116"/>
      <c r="U4" s="116"/>
    </row>
    <row r="5" spans="1:30" ht="15.75" customHeight="1" thickBot="1" x14ac:dyDescent="0.25">
      <c r="A5" s="95"/>
      <c r="B5" s="99"/>
      <c r="C5" s="100"/>
      <c r="D5" s="100"/>
      <c r="E5" s="100"/>
      <c r="F5" s="100"/>
      <c r="G5" s="101"/>
      <c r="H5" s="116"/>
      <c r="I5" s="116"/>
      <c r="J5" s="116"/>
      <c r="K5" s="37"/>
      <c r="L5" s="37"/>
      <c r="M5" s="37"/>
      <c r="N5" s="37"/>
      <c r="O5" s="116"/>
      <c r="P5" s="116"/>
      <c r="Q5" s="116"/>
      <c r="R5" s="116"/>
      <c r="S5" s="116"/>
      <c r="T5" s="116"/>
      <c r="U5" s="116"/>
    </row>
    <row r="6" spans="1:30" ht="15.75" x14ac:dyDescent="0.25">
      <c r="A6" s="13" t="s">
        <v>21</v>
      </c>
      <c r="B6" s="89" t="s">
        <v>65</v>
      </c>
      <c r="C6" s="90"/>
      <c r="D6" s="90"/>
      <c r="E6" s="90"/>
      <c r="F6" s="90"/>
      <c r="G6" s="91"/>
      <c r="H6" s="116"/>
      <c r="I6" s="116"/>
      <c r="J6" s="116"/>
      <c r="K6" s="37"/>
      <c r="L6" s="37"/>
      <c r="M6" s="37"/>
      <c r="N6" s="37"/>
      <c r="O6" s="37"/>
      <c r="P6" s="37"/>
      <c r="Q6" s="37"/>
      <c r="R6" s="37"/>
      <c r="S6" s="37"/>
      <c r="T6" s="116"/>
      <c r="U6" s="116"/>
    </row>
    <row r="7" spans="1:30" ht="15.75" x14ac:dyDescent="0.25">
      <c r="A7" s="14"/>
      <c r="B7" s="4"/>
      <c r="C7" s="4"/>
      <c r="D7" s="4"/>
      <c r="E7" s="4"/>
      <c r="F7" s="4"/>
      <c r="G7" s="15"/>
      <c r="H7" s="116"/>
      <c r="I7" s="116"/>
      <c r="J7" s="116"/>
      <c r="K7" s="37"/>
      <c r="L7" s="37"/>
      <c r="M7" s="58"/>
      <c r="N7" s="37"/>
      <c r="O7" s="37"/>
      <c r="P7" s="37"/>
      <c r="Q7" s="37"/>
      <c r="R7" s="37"/>
      <c r="S7" s="37"/>
      <c r="T7" s="116"/>
      <c r="U7" s="116"/>
    </row>
    <row r="8" spans="1:30" ht="18.75" x14ac:dyDescent="0.3">
      <c r="A8" s="16" t="s">
        <v>22</v>
      </c>
      <c r="B8" s="27"/>
      <c r="C8" s="28" t="s">
        <v>55</v>
      </c>
      <c r="D8" s="92" t="s">
        <v>56</v>
      </c>
      <c r="E8" s="92"/>
      <c r="F8" s="92"/>
      <c r="G8" s="93"/>
      <c r="H8" s="116"/>
      <c r="I8" s="116"/>
      <c r="J8" s="116"/>
      <c r="K8" s="37"/>
      <c r="L8" s="37"/>
      <c r="M8" s="58"/>
      <c r="N8" s="37"/>
      <c r="O8" s="37"/>
      <c r="P8" s="37"/>
      <c r="Q8" s="37"/>
      <c r="R8" s="37"/>
      <c r="S8" s="37"/>
      <c r="T8" s="116"/>
      <c r="U8" s="116"/>
    </row>
    <row r="9" spans="1:30" ht="18.75" x14ac:dyDescent="0.3">
      <c r="A9" s="35"/>
      <c r="B9" s="86" t="s">
        <v>15</v>
      </c>
      <c r="C9" s="87"/>
      <c r="D9" s="87"/>
      <c r="E9" s="87"/>
      <c r="F9" s="87"/>
      <c r="G9" s="88"/>
      <c r="H9" s="116"/>
      <c r="I9" s="116"/>
      <c r="J9" s="116"/>
      <c r="K9" s="37"/>
      <c r="L9" s="37"/>
      <c r="M9" s="37"/>
      <c r="N9" s="37"/>
      <c r="O9" s="37"/>
      <c r="P9" s="37"/>
      <c r="Q9" s="37"/>
      <c r="R9" s="37"/>
      <c r="S9" s="37"/>
      <c r="T9" s="116"/>
      <c r="U9" s="116"/>
    </row>
    <row r="10" spans="1:30" ht="15.75" x14ac:dyDescent="0.25">
      <c r="A10" s="17" t="s">
        <v>0</v>
      </c>
      <c r="B10" s="1" t="s">
        <v>33</v>
      </c>
      <c r="C10" s="2"/>
      <c r="D10" s="2"/>
      <c r="E10" s="2"/>
      <c r="F10" s="3"/>
      <c r="G10" s="15"/>
      <c r="H10" s="116"/>
      <c r="I10" s="116"/>
      <c r="J10" s="116"/>
      <c r="K10" s="37"/>
      <c r="L10" s="37"/>
      <c r="M10" s="37"/>
      <c r="N10" s="37"/>
      <c r="O10" s="37"/>
      <c r="P10" s="37"/>
      <c r="Q10" s="37"/>
      <c r="R10" s="37"/>
      <c r="S10" s="37"/>
      <c r="T10" s="116"/>
      <c r="U10" s="116"/>
    </row>
    <row r="11" spans="1:30" ht="15.75" x14ac:dyDescent="0.25">
      <c r="A11" s="17"/>
      <c r="B11" s="2" t="s">
        <v>1</v>
      </c>
      <c r="C11" s="2"/>
      <c r="D11" s="2"/>
      <c r="E11" s="2"/>
      <c r="F11" s="3" t="s">
        <v>2</v>
      </c>
      <c r="G11" s="74">
        <v>90</v>
      </c>
      <c r="H11" s="116"/>
      <c r="I11" s="116"/>
      <c r="J11" s="116"/>
      <c r="K11" s="117"/>
      <c r="L11" s="118"/>
      <c r="M11" s="119"/>
      <c r="N11" s="37"/>
      <c r="O11" s="37"/>
      <c r="P11" s="37"/>
      <c r="Q11" s="58"/>
      <c r="R11" s="25"/>
      <c r="S11" s="37"/>
      <c r="T11" s="116"/>
      <c r="U11" s="116"/>
    </row>
    <row r="12" spans="1:30" ht="15.75" x14ac:dyDescent="0.25">
      <c r="A12" s="18"/>
      <c r="B12" s="2" t="s">
        <v>3</v>
      </c>
      <c r="C12" s="2"/>
      <c r="D12" s="2"/>
      <c r="E12" s="2"/>
      <c r="F12" s="3" t="s">
        <v>2</v>
      </c>
      <c r="G12" s="75">
        <v>90</v>
      </c>
      <c r="H12" s="116"/>
      <c r="I12" s="116"/>
      <c r="J12" s="116"/>
      <c r="K12" s="120" t="s">
        <v>50</v>
      </c>
      <c r="L12" s="121"/>
      <c r="M12" s="122"/>
      <c r="N12" s="37"/>
      <c r="O12" s="37"/>
      <c r="P12" s="37"/>
      <c r="Q12" s="37"/>
      <c r="R12" s="37"/>
      <c r="S12" s="37"/>
      <c r="T12" s="116"/>
      <c r="U12" s="116"/>
      <c r="Z12" s="36"/>
      <c r="AA12" s="36"/>
      <c r="AB12" s="36"/>
      <c r="AC12" s="36"/>
      <c r="AD12" s="36"/>
    </row>
    <row r="13" spans="1:30" ht="15.75" x14ac:dyDescent="0.25">
      <c r="A13" s="17"/>
      <c r="B13" s="2" t="s">
        <v>4</v>
      </c>
      <c r="C13" s="2"/>
      <c r="D13" s="2"/>
      <c r="E13" s="2"/>
      <c r="F13" s="3" t="s">
        <v>5</v>
      </c>
      <c r="G13" s="74">
        <v>32</v>
      </c>
      <c r="H13" s="116"/>
      <c r="I13" s="116"/>
      <c r="J13" s="116"/>
      <c r="K13" s="123"/>
      <c r="L13" s="24"/>
      <c r="M13" s="124"/>
      <c r="N13" s="37"/>
      <c r="O13" s="37"/>
      <c r="P13" s="37"/>
      <c r="Q13" s="24"/>
      <c r="R13" s="25"/>
      <c r="S13" s="37"/>
      <c r="T13" s="116"/>
      <c r="U13" s="116"/>
      <c r="Z13" s="37"/>
      <c r="AA13" s="37"/>
      <c r="AB13" s="37"/>
      <c r="AC13" s="37"/>
      <c r="AD13" s="37"/>
    </row>
    <row r="14" spans="1:30" ht="15.75" x14ac:dyDescent="0.25">
      <c r="A14" s="17"/>
      <c r="B14" s="2" t="s">
        <v>6</v>
      </c>
      <c r="C14" s="2"/>
      <c r="D14" s="2"/>
      <c r="E14" s="2"/>
      <c r="F14" s="3" t="s">
        <v>7</v>
      </c>
      <c r="G14" s="76">
        <v>20</v>
      </c>
      <c r="H14" s="116"/>
      <c r="I14" s="116"/>
      <c r="J14" s="116"/>
      <c r="K14" s="125" t="s">
        <v>5</v>
      </c>
      <c r="L14" s="126">
        <v>60</v>
      </c>
      <c r="M14" s="124"/>
      <c r="N14" s="37"/>
      <c r="O14" s="37"/>
      <c r="P14" s="37"/>
      <c r="Q14" s="24"/>
      <c r="R14" s="25"/>
      <c r="S14" s="37"/>
      <c r="T14" s="116"/>
      <c r="U14" s="116"/>
      <c r="W14" s="21"/>
      <c r="X14" s="21"/>
      <c r="Y14" s="21"/>
      <c r="Z14" s="23"/>
      <c r="AA14" s="24"/>
      <c r="AB14" s="25"/>
      <c r="AC14" s="37"/>
      <c r="AD14" s="37"/>
    </row>
    <row r="15" spans="1:30" ht="15.75" x14ac:dyDescent="0.25">
      <c r="A15" s="17"/>
      <c r="B15" s="2" t="s">
        <v>28</v>
      </c>
      <c r="C15" s="2"/>
      <c r="D15" s="2"/>
      <c r="E15" s="2"/>
      <c r="F15" s="3" t="s">
        <v>29</v>
      </c>
      <c r="G15" s="77">
        <v>400</v>
      </c>
      <c r="H15" s="116"/>
      <c r="I15" s="116"/>
      <c r="J15" s="116"/>
      <c r="K15" s="125" t="s">
        <v>7</v>
      </c>
      <c r="L15" s="127">
        <v>50</v>
      </c>
      <c r="M15" s="122"/>
      <c r="N15" s="37"/>
      <c r="O15" s="37"/>
      <c r="P15" s="37"/>
      <c r="Q15" s="37"/>
      <c r="R15" s="37"/>
      <c r="S15" s="37"/>
      <c r="T15" s="116"/>
      <c r="U15" s="116"/>
      <c r="W15" s="21"/>
      <c r="X15" s="21"/>
      <c r="Y15" s="21"/>
      <c r="Z15" s="23"/>
      <c r="AA15" s="24"/>
      <c r="AB15" s="25"/>
      <c r="AC15" s="37"/>
      <c r="AD15" s="37"/>
    </row>
    <row r="16" spans="1:30" ht="15.75" x14ac:dyDescent="0.25">
      <c r="A16" s="17"/>
      <c r="B16" s="2"/>
      <c r="C16" s="2"/>
      <c r="D16" s="2"/>
      <c r="E16" s="2"/>
      <c r="F16" s="3"/>
      <c r="G16" s="29"/>
      <c r="H16" s="116"/>
      <c r="I16" s="116"/>
      <c r="J16" s="116"/>
      <c r="K16" s="125"/>
      <c r="L16" s="26"/>
      <c r="M16" s="124"/>
      <c r="N16" s="37"/>
      <c r="O16" s="37"/>
      <c r="P16" s="37"/>
      <c r="Q16" s="58"/>
      <c r="R16" s="25"/>
      <c r="S16" s="37"/>
      <c r="T16" s="116"/>
      <c r="U16" s="116"/>
      <c r="W16" s="21"/>
      <c r="X16" s="21"/>
      <c r="Y16" s="21"/>
      <c r="Z16" s="23"/>
      <c r="AA16" s="24"/>
      <c r="AB16" s="25"/>
      <c r="AC16" s="37"/>
      <c r="AD16" s="37"/>
    </row>
    <row r="17" spans="1:30" ht="15.75" x14ac:dyDescent="0.25">
      <c r="A17" s="17" t="s">
        <v>8</v>
      </c>
      <c r="B17" s="1" t="s">
        <v>32</v>
      </c>
      <c r="C17" s="1"/>
      <c r="D17" s="1"/>
      <c r="E17" s="1"/>
      <c r="F17" s="11"/>
      <c r="G17" s="30"/>
      <c r="H17" s="116"/>
      <c r="I17" s="116"/>
      <c r="J17" s="116"/>
      <c r="K17" s="125"/>
      <c r="L17" s="25"/>
      <c r="M17" s="122"/>
      <c r="N17" s="37"/>
      <c r="O17" s="37"/>
      <c r="P17" s="37"/>
      <c r="Q17" s="58"/>
      <c r="R17" s="25"/>
      <c r="S17" s="37"/>
      <c r="T17" s="116"/>
      <c r="U17" s="116"/>
      <c r="W17" s="21"/>
      <c r="X17" s="21"/>
      <c r="Y17" s="21"/>
      <c r="Z17" s="23"/>
      <c r="AA17" s="24"/>
      <c r="AB17" s="25"/>
      <c r="AC17" s="37"/>
      <c r="AD17" s="37"/>
    </row>
    <row r="18" spans="1:30" ht="16.5" x14ac:dyDescent="0.25">
      <c r="A18" s="17"/>
      <c r="B18" s="2" t="s">
        <v>9</v>
      </c>
      <c r="C18" s="2"/>
      <c r="D18" s="2"/>
      <c r="E18" s="2"/>
      <c r="F18" s="3" t="s">
        <v>10</v>
      </c>
      <c r="G18" s="31">
        <f>G13^2*(PI()/4)</f>
        <v>804.24771931898704</v>
      </c>
      <c r="H18" s="116"/>
      <c r="I18" s="116"/>
      <c r="J18" s="116"/>
      <c r="K18" s="128"/>
      <c r="L18" s="129"/>
      <c r="M18" s="130"/>
      <c r="N18" s="37"/>
      <c r="O18" s="37"/>
      <c r="P18" s="37"/>
      <c r="Q18" s="37"/>
      <c r="R18" s="37"/>
      <c r="S18" s="37"/>
      <c r="T18" s="116"/>
      <c r="U18" s="116"/>
      <c r="W18" s="21"/>
      <c r="X18" s="21"/>
      <c r="Y18" s="21"/>
      <c r="Z18" s="23"/>
      <c r="AA18" s="24"/>
      <c r="AB18" s="25"/>
      <c r="AC18" s="37"/>
      <c r="AD18" s="37"/>
    </row>
    <row r="19" spans="1:30" ht="16.5" x14ac:dyDescent="0.25">
      <c r="A19" s="17"/>
      <c r="B19" s="2" t="s">
        <v>11</v>
      </c>
      <c r="C19" s="2"/>
      <c r="D19" s="2"/>
      <c r="E19" s="2"/>
      <c r="F19" s="3" t="s">
        <v>10</v>
      </c>
      <c r="G19" s="32">
        <f>G18-(G14^2*(PI())/4)</f>
        <v>490.08845396000771</v>
      </c>
      <c r="H19" s="116"/>
      <c r="I19" s="116"/>
      <c r="J19" s="116"/>
      <c r="K19" s="125" t="s">
        <v>10</v>
      </c>
      <c r="L19" s="131">
        <f>L14^2*(PI()/4)</f>
        <v>2827.4333882308138</v>
      </c>
      <c r="M19" s="130"/>
      <c r="N19" s="37"/>
      <c r="O19" s="37"/>
      <c r="P19" s="37"/>
      <c r="Q19" s="58"/>
      <c r="R19" s="25"/>
      <c r="S19" s="37"/>
      <c r="T19" s="116"/>
      <c r="U19" s="116"/>
      <c r="W19" s="21"/>
      <c r="X19" s="21"/>
      <c r="Y19" s="21"/>
      <c r="Z19" s="23"/>
      <c r="AA19" s="24"/>
      <c r="AB19" s="25"/>
      <c r="AC19" s="37"/>
      <c r="AD19" s="37"/>
    </row>
    <row r="20" spans="1:30" ht="16.5" x14ac:dyDescent="0.25">
      <c r="A20" s="17"/>
      <c r="B20" s="2"/>
      <c r="C20" s="2"/>
      <c r="D20" s="2"/>
      <c r="E20" s="2"/>
      <c r="F20" s="3"/>
      <c r="G20" s="33"/>
      <c r="H20" s="116"/>
      <c r="I20" s="116"/>
      <c r="J20" s="116"/>
      <c r="K20" s="125" t="s">
        <v>10</v>
      </c>
      <c r="L20" s="132">
        <f>L19-(L15^2*(PI())/4)</f>
        <v>863.93797973719302</v>
      </c>
      <c r="M20" s="130"/>
      <c r="N20" s="25"/>
      <c r="O20" s="37"/>
      <c r="P20" s="37"/>
      <c r="Q20" s="37"/>
      <c r="R20" s="37"/>
      <c r="S20" s="37"/>
      <c r="T20" s="116"/>
      <c r="U20" s="116"/>
      <c r="W20" s="21"/>
      <c r="X20" s="21"/>
      <c r="Y20" s="21"/>
      <c r="Z20" s="23"/>
      <c r="AA20" s="24"/>
      <c r="AB20" s="25"/>
      <c r="AC20" s="37"/>
      <c r="AD20" s="37"/>
    </row>
    <row r="21" spans="1:30" ht="15.75" x14ac:dyDescent="0.25">
      <c r="A21" s="17" t="s">
        <v>24</v>
      </c>
      <c r="B21" s="1" t="s">
        <v>31</v>
      </c>
      <c r="C21" s="2"/>
      <c r="D21" s="2"/>
      <c r="E21" s="2"/>
      <c r="F21" s="3"/>
      <c r="G21" s="33"/>
      <c r="H21" s="116"/>
      <c r="I21" s="133" t="s">
        <v>35</v>
      </c>
      <c r="J21" s="116"/>
      <c r="K21" s="123"/>
      <c r="L21" s="37"/>
      <c r="M21" s="122"/>
      <c r="N21" s="37"/>
      <c r="O21" s="37"/>
      <c r="P21" s="37"/>
      <c r="Q21" s="37"/>
      <c r="R21" s="37"/>
      <c r="S21" s="37"/>
      <c r="T21" s="116"/>
      <c r="U21" s="116"/>
      <c r="W21" s="22"/>
      <c r="X21" s="21"/>
      <c r="Y21" s="21"/>
      <c r="Z21" s="23"/>
      <c r="AA21" s="24"/>
      <c r="AB21" s="25"/>
      <c r="AC21" s="37"/>
      <c r="AD21" s="37"/>
    </row>
    <row r="22" spans="1:30" ht="15.75" x14ac:dyDescent="0.25">
      <c r="A22" s="19"/>
      <c r="B22" s="2" t="s">
        <v>12</v>
      </c>
      <c r="C22" s="2"/>
      <c r="D22" s="2"/>
      <c r="E22" s="2"/>
      <c r="F22" s="3" t="s">
        <v>13</v>
      </c>
      <c r="G22" s="31">
        <f>G11*10^5*(G18/(1000^2))*0.98</f>
        <v>7093.4648843934665</v>
      </c>
      <c r="H22" s="116"/>
      <c r="I22" s="134">
        <f>G11*10^5*(G18/(1000^2))</f>
        <v>7238.2294738708842</v>
      </c>
      <c r="J22" s="135" t="s">
        <v>13</v>
      </c>
      <c r="K22" s="123"/>
      <c r="L22" s="58"/>
      <c r="M22" s="136"/>
      <c r="N22" s="37"/>
      <c r="O22" s="37"/>
      <c r="P22" s="37"/>
      <c r="Q22" s="38"/>
      <c r="R22" s="39"/>
      <c r="S22" s="37"/>
      <c r="T22" s="116"/>
      <c r="U22" s="116"/>
      <c r="W22" s="21"/>
      <c r="X22" s="21"/>
      <c r="Y22" s="21"/>
      <c r="Z22" s="23"/>
      <c r="AA22" s="38"/>
      <c r="AB22" s="39"/>
      <c r="AC22" s="37"/>
      <c r="AD22" s="37"/>
    </row>
    <row r="23" spans="1:30" ht="16.5" x14ac:dyDescent="0.25">
      <c r="A23" s="17"/>
      <c r="B23" s="2" t="s">
        <v>14</v>
      </c>
      <c r="C23" s="2"/>
      <c r="D23" s="2"/>
      <c r="E23" s="2"/>
      <c r="F23" s="3" t="s">
        <v>13</v>
      </c>
      <c r="G23" s="32">
        <f>G12*10^5*(G19/(1000^2))*0.98</f>
        <v>4322.5801639272668</v>
      </c>
      <c r="H23" s="116"/>
      <c r="I23" s="134">
        <f>G12*10^5*(G19/(1000^2))</f>
        <v>4410.7960856400687</v>
      </c>
      <c r="J23" s="135" t="s">
        <v>13</v>
      </c>
      <c r="K23" s="125" t="s">
        <v>49</v>
      </c>
      <c r="L23" s="134">
        <f>G22/L20</f>
        <v>8.2106181818181838</v>
      </c>
      <c r="M23" s="122"/>
      <c r="N23" s="37"/>
      <c r="O23" s="37"/>
      <c r="P23" s="37"/>
      <c r="Q23" s="38"/>
      <c r="R23" s="39"/>
      <c r="S23" s="37"/>
      <c r="T23" s="116"/>
      <c r="U23" s="116"/>
      <c r="W23" s="21"/>
      <c r="X23" s="21"/>
      <c r="Y23" s="21"/>
      <c r="Z23" s="23"/>
      <c r="AA23" s="38"/>
      <c r="AB23" s="39"/>
      <c r="AC23" s="37"/>
      <c r="AD23" s="37"/>
    </row>
    <row r="24" spans="1:30" ht="15.75" x14ac:dyDescent="0.25">
      <c r="A24" s="19"/>
      <c r="B24" s="36"/>
      <c r="C24" s="36"/>
      <c r="D24" s="36"/>
      <c r="E24" s="36"/>
      <c r="F24" s="36"/>
      <c r="G24" s="40"/>
      <c r="H24" s="116"/>
      <c r="I24" s="116"/>
      <c r="J24" s="116"/>
      <c r="K24" s="123"/>
      <c r="L24" s="37"/>
      <c r="M24" s="122"/>
      <c r="N24" s="37"/>
      <c r="O24" s="37"/>
      <c r="P24" s="37"/>
      <c r="Q24" s="38"/>
      <c r="R24" s="39"/>
      <c r="S24" s="37"/>
      <c r="T24" s="116"/>
      <c r="U24" s="116"/>
      <c r="W24" s="21"/>
      <c r="X24" s="21"/>
      <c r="Y24" s="21"/>
      <c r="Z24" s="23"/>
      <c r="AA24" s="38"/>
      <c r="AB24" s="39"/>
      <c r="AC24" s="37"/>
      <c r="AD24" s="37"/>
    </row>
    <row r="25" spans="1:30" ht="15.75" x14ac:dyDescent="0.25">
      <c r="A25" s="19"/>
      <c r="B25" s="2" t="s">
        <v>12</v>
      </c>
      <c r="C25" s="2"/>
      <c r="D25" s="2"/>
      <c r="E25" s="2"/>
      <c r="F25" s="3" t="s">
        <v>16</v>
      </c>
      <c r="G25" s="41">
        <f>G22/1000</f>
        <v>7.0934648843934669</v>
      </c>
      <c r="H25" s="116"/>
      <c r="I25" s="116"/>
      <c r="J25" s="116"/>
      <c r="K25" s="123"/>
      <c r="L25" s="37" t="s">
        <v>51</v>
      </c>
      <c r="M25" s="122"/>
      <c r="N25" s="37"/>
      <c r="O25" s="37"/>
      <c r="P25" s="37"/>
      <c r="Q25" s="38"/>
      <c r="R25" s="42"/>
      <c r="S25" s="37"/>
      <c r="T25" s="116"/>
      <c r="U25" s="116"/>
      <c r="W25" s="21"/>
      <c r="X25" s="21"/>
      <c r="Y25" s="21"/>
      <c r="Z25" s="23"/>
      <c r="AA25" s="38"/>
      <c r="AB25" s="42"/>
      <c r="AC25" s="37"/>
      <c r="AD25" s="37"/>
    </row>
    <row r="26" spans="1:30" ht="16.5" x14ac:dyDescent="0.25">
      <c r="A26" s="19"/>
      <c r="B26" s="2" t="s">
        <v>14</v>
      </c>
      <c r="C26" s="2"/>
      <c r="D26" s="2"/>
      <c r="E26" s="2"/>
      <c r="F26" s="3" t="s">
        <v>16</v>
      </c>
      <c r="G26" s="43">
        <f>G23/1000</f>
        <v>4.3225801639272667</v>
      </c>
      <c r="H26" s="116"/>
      <c r="I26" s="116"/>
      <c r="J26" s="116"/>
      <c r="K26" s="125" t="s">
        <v>49</v>
      </c>
      <c r="L26" s="137">
        <v>355</v>
      </c>
      <c r="M26" s="122"/>
      <c r="N26" s="37"/>
      <c r="O26" s="37"/>
      <c r="P26" s="37"/>
      <c r="Q26" s="37"/>
      <c r="R26" s="37"/>
      <c r="S26" s="37"/>
      <c r="T26" s="116"/>
      <c r="U26" s="116"/>
      <c r="Z26" s="37"/>
      <c r="AA26" s="37"/>
      <c r="AB26" s="37"/>
      <c r="AC26" s="37"/>
      <c r="AD26" s="37"/>
    </row>
    <row r="27" spans="1:30" ht="15.75" x14ac:dyDescent="0.25">
      <c r="A27" s="19"/>
      <c r="B27" s="36"/>
      <c r="C27" s="36"/>
      <c r="D27" s="36"/>
      <c r="E27" s="36"/>
      <c r="F27" s="36"/>
      <c r="G27" s="44"/>
      <c r="H27" s="116"/>
      <c r="I27" s="116"/>
      <c r="J27" s="116"/>
      <c r="K27" s="138"/>
      <c r="L27" s="121"/>
      <c r="M27" s="139"/>
      <c r="N27" s="37"/>
      <c r="O27" s="37"/>
      <c r="P27" s="140"/>
      <c r="Q27" s="24"/>
      <c r="R27" s="141"/>
      <c r="S27" s="37"/>
      <c r="T27" s="116"/>
      <c r="U27" s="116"/>
      <c r="Z27" s="37"/>
      <c r="AA27" s="37"/>
      <c r="AB27" s="37"/>
      <c r="AC27" s="37"/>
      <c r="AD27" s="37"/>
    </row>
    <row r="28" spans="1:30" ht="15.75" x14ac:dyDescent="0.25">
      <c r="A28" s="19"/>
      <c r="B28" s="2" t="s">
        <v>12</v>
      </c>
      <c r="C28" s="2"/>
      <c r="D28" s="2"/>
      <c r="E28" s="2"/>
      <c r="F28" s="3" t="s">
        <v>17</v>
      </c>
      <c r="G28" s="45">
        <f>G22/9.81</f>
        <v>723.08510544275907</v>
      </c>
      <c r="H28" s="116"/>
      <c r="I28" s="37"/>
      <c r="J28" s="135"/>
      <c r="K28" s="123"/>
      <c r="L28" s="58" t="s">
        <v>53</v>
      </c>
      <c r="M28" s="124"/>
      <c r="N28" s="37"/>
      <c r="O28" s="37"/>
      <c r="P28" s="140"/>
      <c r="Q28" s="24"/>
      <c r="R28" s="141"/>
      <c r="S28" s="37"/>
      <c r="T28" s="116"/>
      <c r="U28" s="116"/>
    </row>
    <row r="29" spans="1:30" ht="15.75" x14ac:dyDescent="0.25">
      <c r="A29" s="19"/>
      <c r="B29" s="2" t="s">
        <v>14</v>
      </c>
      <c r="C29" s="2"/>
      <c r="D29" s="2"/>
      <c r="E29" s="2"/>
      <c r="F29" s="3" t="s">
        <v>17</v>
      </c>
      <c r="G29" s="47">
        <f>G23/9.81</f>
        <v>440.62998612918108</v>
      </c>
      <c r="H29" s="116"/>
      <c r="I29" s="37"/>
      <c r="J29" s="142"/>
      <c r="K29" s="143" t="s">
        <v>52</v>
      </c>
      <c r="L29" s="144">
        <f>L26/L23</f>
        <v>43.236695719954639</v>
      </c>
      <c r="M29" s="122"/>
      <c r="N29" s="37"/>
      <c r="O29" s="37"/>
      <c r="P29" s="37"/>
      <c r="Q29" s="24"/>
      <c r="R29" s="141"/>
      <c r="S29" s="37"/>
      <c r="T29" s="116"/>
      <c r="U29" s="116"/>
    </row>
    <row r="30" spans="1:30" ht="15.75" x14ac:dyDescent="0.25">
      <c r="A30" s="20"/>
      <c r="B30" s="8"/>
      <c r="C30" s="2"/>
      <c r="D30" s="2"/>
      <c r="E30" s="2"/>
      <c r="F30" s="3"/>
      <c r="G30" s="44"/>
      <c r="H30" s="116"/>
      <c r="I30" s="37"/>
      <c r="J30" s="135"/>
      <c r="K30" s="123"/>
      <c r="L30" s="24"/>
      <c r="M30" s="124"/>
      <c r="N30" s="37"/>
      <c r="O30" s="37"/>
      <c r="P30" s="37"/>
      <c r="Q30" s="24"/>
      <c r="R30" s="141"/>
      <c r="S30" s="37"/>
      <c r="T30" s="116"/>
      <c r="U30" s="116"/>
    </row>
    <row r="31" spans="1:30" ht="15.75" x14ac:dyDescent="0.25">
      <c r="A31" s="48"/>
      <c r="B31" s="8" t="s">
        <v>12</v>
      </c>
      <c r="C31" s="2"/>
      <c r="D31" s="2"/>
      <c r="E31" s="2"/>
      <c r="F31" s="3" t="s">
        <v>23</v>
      </c>
      <c r="G31" s="41">
        <f>G28/1000</f>
        <v>0.72308510544275906</v>
      </c>
      <c r="H31" s="116"/>
      <c r="I31" s="37"/>
      <c r="J31" s="116"/>
      <c r="K31" s="123"/>
      <c r="L31" s="58"/>
      <c r="M31" s="124"/>
      <c r="N31" s="37"/>
      <c r="O31" s="37"/>
      <c r="P31" s="37"/>
      <c r="Q31" s="37"/>
      <c r="R31" s="37"/>
      <c r="S31" s="37"/>
      <c r="T31" s="116"/>
      <c r="U31" s="116"/>
    </row>
    <row r="32" spans="1:30" ht="15.75" x14ac:dyDescent="0.25">
      <c r="A32" s="20"/>
      <c r="B32" s="8" t="s">
        <v>14</v>
      </c>
      <c r="C32" s="2"/>
      <c r="D32" s="2"/>
      <c r="E32" s="2"/>
      <c r="F32" s="3" t="s">
        <v>23</v>
      </c>
      <c r="G32" s="43">
        <f>G29/1000</f>
        <v>0.44062998612918108</v>
      </c>
      <c r="H32" s="116"/>
      <c r="I32" s="145"/>
      <c r="J32" s="142"/>
      <c r="K32" s="146"/>
      <c r="L32" s="147"/>
      <c r="M32" s="148"/>
      <c r="N32" s="37"/>
      <c r="O32" s="37"/>
      <c r="P32" s="37"/>
      <c r="Q32" s="58"/>
      <c r="R32" s="141"/>
      <c r="S32" s="37"/>
      <c r="T32" s="116"/>
      <c r="U32" s="116"/>
    </row>
    <row r="33" spans="1:21" ht="15.75" x14ac:dyDescent="0.25">
      <c r="A33" s="20"/>
      <c r="B33" s="8"/>
      <c r="C33" s="2"/>
      <c r="D33" s="2"/>
      <c r="E33" s="2"/>
      <c r="F33" s="3"/>
      <c r="G33" s="44"/>
      <c r="H33" s="116"/>
      <c r="I33" s="116"/>
      <c r="J33" s="116"/>
      <c r="K33" s="140"/>
      <c r="L33" s="24"/>
      <c r="M33" s="141"/>
      <c r="N33" s="37"/>
      <c r="O33" s="37"/>
      <c r="P33" s="37"/>
      <c r="Q33" s="37"/>
      <c r="R33" s="37"/>
      <c r="S33" s="37"/>
      <c r="T33" s="116"/>
      <c r="U33" s="116"/>
    </row>
    <row r="34" spans="1:21" ht="15.75" x14ac:dyDescent="0.25">
      <c r="A34" s="20"/>
      <c r="B34" s="9" t="s">
        <v>34</v>
      </c>
      <c r="C34" s="10"/>
      <c r="D34" s="10"/>
      <c r="E34" s="2"/>
      <c r="F34" s="3"/>
      <c r="G34" s="44"/>
      <c r="H34" s="116"/>
      <c r="I34" s="116"/>
      <c r="J34" s="116"/>
      <c r="K34" s="140"/>
      <c r="L34" s="24"/>
      <c r="M34" s="37"/>
      <c r="N34" s="37"/>
      <c r="O34" s="37"/>
      <c r="P34" s="37"/>
      <c r="Q34" s="58"/>
      <c r="R34" s="149"/>
      <c r="S34" s="37"/>
      <c r="T34" s="116"/>
      <c r="U34" s="116"/>
    </row>
    <row r="35" spans="1:21" ht="15.75" customHeight="1" x14ac:dyDescent="0.25">
      <c r="A35" s="48"/>
      <c r="B35" s="46" t="s">
        <v>26</v>
      </c>
      <c r="C35" s="36"/>
      <c r="D35" s="36"/>
      <c r="E35" s="36"/>
      <c r="F35" s="50" t="s">
        <v>30</v>
      </c>
      <c r="G35" s="41">
        <f>(G13/2/100)*(G13/2/100)*PI()*(G15/100)</f>
        <v>0.32169908772759481</v>
      </c>
      <c r="H35" s="116"/>
      <c r="I35" s="150"/>
      <c r="J35" s="116"/>
      <c r="K35" s="37"/>
      <c r="L35" s="58"/>
      <c r="M35" s="141"/>
      <c r="N35" s="37"/>
      <c r="O35" s="37"/>
      <c r="P35" s="37"/>
      <c r="Q35" s="37"/>
      <c r="R35" s="37"/>
      <c r="S35" s="37"/>
      <c r="T35" s="116"/>
      <c r="U35" s="116"/>
    </row>
    <row r="36" spans="1:21" ht="15.75" x14ac:dyDescent="0.25">
      <c r="A36" s="48"/>
      <c r="B36" s="8" t="s">
        <v>27</v>
      </c>
      <c r="C36" s="36"/>
      <c r="D36" s="36"/>
      <c r="E36" s="36"/>
      <c r="F36" s="50" t="s">
        <v>30</v>
      </c>
      <c r="G36" s="51">
        <f>(G13/2/100)*(G13/2/100)*PI()*(G15/100)-((G14/2/100)*(G14/2/100)*PI()*(G15/100))</f>
        <v>0.19603538158400308</v>
      </c>
      <c r="H36" s="116"/>
      <c r="I36" s="116"/>
      <c r="J36" s="116"/>
      <c r="K36" s="37"/>
      <c r="L36" s="37"/>
      <c r="M36" s="37"/>
      <c r="N36" s="37"/>
      <c r="O36" s="37"/>
      <c r="P36" s="37"/>
      <c r="Q36" s="37"/>
      <c r="R36" s="37"/>
      <c r="S36" s="37"/>
      <c r="T36" s="116"/>
      <c r="U36" s="116"/>
    </row>
    <row r="37" spans="1:21" ht="15.75" x14ac:dyDescent="0.25">
      <c r="A37" s="48"/>
      <c r="B37" s="46"/>
      <c r="C37" s="36"/>
      <c r="D37" s="36"/>
      <c r="E37" s="36"/>
      <c r="F37" s="50"/>
      <c r="G37" s="52"/>
      <c r="H37" s="116"/>
      <c r="I37" s="116"/>
      <c r="J37" s="116"/>
      <c r="K37" s="37"/>
      <c r="L37" s="58"/>
      <c r="M37" s="149"/>
      <c r="N37" s="37"/>
      <c r="O37" s="37"/>
      <c r="P37" s="37"/>
      <c r="Q37" s="37"/>
      <c r="R37" s="37"/>
      <c r="S37" s="37"/>
      <c r="T37" s="116"/>
      <c r="U37" s="116"/>
    </row>
    <row r="38" spans="1:21" ht="15.75" x14ac:dyDescent="0.25">
      <c r="A38" s="20"/>
      <c r="B38" s="8"/>
      <c r="C38" s="2"/>
      <c r="D38" s="2"/>
      <c r="E38" s="2"/>
      <c r="F38" s="3"/>
      <c r="G38" s="44"/>
      <c r="H38" s="116"/>
      <c r="I38" s="116"/>
      <c r="J38" s="116"/>
      <c r="K38" s="37"/>
      <c r="L38" s="37"/>
      <c r="M38" s="37"/>
      <c r="N38" s="37"/>
      <c r="O38" s="37"/>
      <c r="P38" s="37"/>
      <c r="Q38" s="37"/>
      <c r="R38" s="37"/>
      <c r="S38" s="37"/>
      <c r="T38" s="116"/>
      <c r="U38" s="116"/>
    </row>
    <row r="39" spans="1:21" ht="15.75" x14ac:dyDescent="0.25">
      <c r="A39" s="48" t="s">
        <v>66</v>
      </c>
      <c r="B39" s="2"/>
      <c r="C39" s="2"/>
      <c r="D39" s="2"/>
      <c r="E39" s="2"/>
      <c r="F39" s="3"/>
      <c r="G39" s="53"/>
      <c r="H39" s="116"/>
      <c r="I39" s="11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116"/>
      <c r="U39" s="116"/>
    </row>
    <row r="40" spans="1:21" ht="15.75" x14ac:dyDescent="0.25">
      <c r="A40" s="48" t="s">
        <v>67</v>
      </c>
      <c r="B40" s="2"/>
      <c r="C40" s="2"/>
      <c r="D40" s="2"/>
      <c r="E40" s="2"/>
      <c r="F40" s="3"/>
      <c r="G40" s="53"/>
      <c r="H40" s="116"/>
      <c r="I40" s="116"/>
      <c r="J40" s="116"/>
      <c r="K40" s="151"/>
      <c r="L40" s="121"/>
      <c r="M40" s="121"/>
      <c r="N40" s="37"/>
      <c r="O40" s="37"/>
      <c r="P40" s="37"/>
      <c r="Q40" s="37"/>
      <c r="R40" s="37"/>
      <c r="S40" s="37"/>
      <c r="T40" s="116"/>
      <c r="U40" s="116"/>
    </row>
    <row r="41" spans="1:21" ht="15.75" x14ac:dyDescent="0.25">
      <c r="A41" s="14" t="s">
        <v>25</v>
      </c>
      <c r="B41" s="102" t="s">
        <v>57</v>
      </c>
      <c r="C41" s="103"/>
      <c r="D41" s="103"/>
      <c r="E41" s="103"/>
      <c r="F41" s="103"/>
      <c r="G41" s="104"/>
      <c r="H41" s="116"/>
      <c r="I41" s="116"/>
      <c r="J41" s="116"/>
      <c r="K41" s="37"/>
      <c r="L41" s="58"/>
      <c r="M41" s="25"/>
      <c r="N41" s="37"/>
      <c r="O41" s="116"/>
      <c r="P41" s="116"/>
      <c r="Q41" s="116"/>
      <c r="R41" s="116"/>
      <c r="S41" s="116"/>
      <c r="T41" s="116"/>
      <c r="U41" s="116"/>
    </row>
    <row r="42" spans="1:21" ht="16.5" thickBot="1" x14ac:dyDescent="0.3">
      <c r="A42" s="12"/>
      <c r="B42" s="54"/>
      <c r="C42" s="54"/>
      <c r="D42" s="54"/>
      <c r="E42" s="54"/>
      <c r="F42" s="54"/>
      <c r="G42" s="55"/>
      <c r="H42" s="116"/>
      <c r="I42" s="116"/>
      <c r="J42" s="116"/>
      <c r="K42" s="37"/>
      <c r="L42" s="37"/>
      <c r="M42" s="37"/>
      <c r="N42" s="37"/>
      <c r="O42" s="116"/>
      <c r="P42" s="116"/>
      <c r="Q42" s="116"/>
      <c r="R42" s="116"/>
      <c r="S42" s="116"/>
      <c r="T42" s="116"/>
      <c r="U42" s="116"/>
    </row>
    <row r="43" spans="1:21" ht="15.75" customHeight="1" x14ac:dyDescent="0.2">
      <c r="A43" s="82"/>
      <c r="B43" s="83"/>
      <c r="C43" s="78" t="s">
        <v>59</v>
      </c>
      <c r="D43" s="78"/>
      <c r="E43" s="78"/>
      <c r="F43" s="78"/>
      <c r="G43" s="79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5.75" customHeight="1" x14ac:dyDescent="0.2">
      <c r="A44" s="84"/>
      <c r="B44" s="85"/>
      <c r="C44" s="80"/>
      <c r="D44" s="80"/>
      <c r="E44" s="80"/>
      <c r="F44" s="80"/>
      <c r="G44" s="81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ht="15.75" customHeight="1" thickBot="1" x14ac:dyDescent="0.3">
      <c r="A45" s="12"/>
      <c r="B45" s="7"/>
      <c r="C45" s="5"/>
      <c r="D45" s="5"/>
      <c r="E45" s="5"/>
      <c r="F45" s="6" t="s">
        <v>18</v>
      </c>
      <c r="G45" s="69">
        <f ca="1">NOW()</f>
        <v>43500.49229328704</v>
      </c>
      <c r="H45" s="116"/>
      <c r="I45" s="116"/>
      <c r="J45" s="116"/>
      <c r="K45" s="37"/>
      <c r="L45" s="37"/>
      <c r="M45" s="37"/>
      <c r="N45" s="37"/>
      <c r="O45" s="116"/>
      <c r="P45" s="116"/>
      <c r="Q45" s="116"/>
      <c r="R45" s="116"/>
      <c r="S45" s="116"/>
      <c r="T45" s="116"/>
      <c r="U45" s="116"/>
    </row>
    <row r="46" spans="1:21" ht="15.75" customHeight="1" x14ac:dyDescent="0.2">
      <c r="A46" s="94" t="s">
        <v>20</v>
      </c>
      <c r="B46" s="105" t="str">
        <f>+B4</f>
        <v>"Skriv navn"</v>
      </c>
      <c r="C46" s="106"/>
      <c r="D46" s="106"/>
      <c r="E46" s="106"/>
      <c r="F46" s="106"/>
      <c r="G46" s="107"/>
      <c r="H46" s="116"/>
      <c r="I46" s="116"/>
      <c r="J46" s="116"/>
      <c r="K46" s="37"/>
      <c r="L46" s="37"/>
      <c r="M46" s="37"/>
      <c r="N46" s="37"/>
      <c r="O46" s="116"/>
      <c r="P46" s="116"/>
      <c r="Q46" s="116"/>
      <c r="R46" s="116"/>
      <c r="S46" s="116"/>
      <c r="T46" s="116"/>
      <c r="U46" s="116"/>
    </row>
    <row r="47" spans="1:21" ht="15.75" customHeight="1" thickBot="1" x14ac:dyDescent="0.25">
      <c r="A47" s="95"/>
      <c r="B47" s="108"/>
      <c r="C47" s="109"/>
      <c r="D47" s="109"/>
      <c r="E47" s="109"/>
      <c r="F47" s="109"/>
      <c r="G47" s="110"/>
      <c r="H47" s="116"/>
      <c r="I47" s="116"/>
      <c r="J47" s="116"/>
      <c r="K47" s="37"/>
      <c r="L47" s="37"/>
      <c r="M47" s="37"/>
      <c r="N47" s="37"/>
      <c r="O47" s="116"/>
      <c r="P47" s="116"/>
      <c r="Q47" s="116"/>
      <c r="R47" s="116"/>
      <c r="S47" s="116"/>
      <c r="T47" s="116"/>
      <c r="U47" s="116"/>
    </row>
    <row r="48" spans="1:21" ht="15.75" x14ac:dyDescent="0.25">
      <c r="A48" s="13" t="s">
        <v>21</v>
      </c>
      <c r="B48" s="111" t="str">
        <f>+B6</f>
        <v>"Skriv att"</v>
      </c>
      <c r="C48" s="112"/>
      <c r="D48" s="112"/>
      <c r="E48" s="112"/>
      <c r="F48" s="112"/>
      <c r="G48" s="113"/>
      <c r="H48" s="116"/>
      <c r="I48" s="116"/>
      <c r="J48" s="116"/>
      <c r="K48" s="37"/>
      <c r="L48" s="37"/>
      <c r="M48" s="37"/>
      <c r="N48" s="37"/>
      <c r="O48" s="37"/>
      <c r="P48" s="37"/>
      <c r="Q48" s="37"/>
      <c r="R48" s="37"/>
      <c r="S48" s="37"/>
      <c r="T48" s="116"/>
      <c r="U48" s="116"/>
    </row>
    <row r="49" spans="1:21" ht="15.75" x14ac:dyDescent="0.25">
      <c r="A49" s="14"/>
      <c r="B49" s="4"/>
      <c r="C49" s="4"/>
      <c r="D49" s="4"/>
      <c r="E49" s="4"/>
      <c r="F49" s="4"/>
      <c r="G49" s="15"/>
      <c r="H49" s="116"/>
      <c r="I49" s="116"/>
      <c r="J49" s="116"/>
      <c r="K49" s="37"/>
      <c r="L49" s="37"/>
      <c r="M49" s="58"/>
      <c r="N49" s="37"/>
      <c r="O49" s="37"/>
      <c r="P49" s="37"/>
      <c r="Q49" s="37"/>
      <c r="R49" s="37"/>
      <c r="S49" s="37"/>
      <c r="T49" s="116"/>
      <c r="U49" s="116"/>
    </row>
    <row r="50" spans="1:21" ht="18.75" x14ac:dyDescent="0.3">
      <c r="A50" s="16" t="s">
        <v>22</v>
      </c>
      <c r="B50" s="27"/>
      <c r="C50" s="28" t="s">
        <v>55</v>
      </c>
      <c r="D50" s="114" t="str">
        <f>+D8</f>
        <v>"skriv cylindertype"</v>
      </c>
      <c r="E50" s="114"/>
      <c r="F50" s="114"/>
      <c r="G50" s="115"/>
      <c r="H50" s="116"/>
      <c r="I50" s="116"/>
      <c r="J50" s="116"/>
      <c r="K50" s="37"/>
      <c r="L50" s="37"/>
      <c r="M50" s="58"/>
      <c r="N50" s="37"/>
      <c r="O50" s="37"/>
      <c r="P50" s="37"/>
      <c r="Q50" s="37"/>
      <c r="R50" s="37"/>
      <c r="S50" s="37"/>
      <c r="T50" s="116"/>
      <c r="U50" s="116"/>
    </row>
    <row r="51" spans="1:21" ht="19.5" thickBot="1" x14ac:dyDescent="0.35">
      <c r="A51" s="35"/>
      <c r="B51" s="86" t="s">
        <v>15</v>
      </c>
      <c r="C51" s="87"/>
      <c r="D51" s="87"/>
      <c r="E51" s="87"/>
      <c r="F51" s="87"/>
      <c r="G51" s="88"/>
      <c r="H51" s="116"/>
      <c r="I51" s="116"/>
      <c r="J51" s="116"/>
      <c r="K51" s="37"/>
      <c r="L51" s="37"/>
      <c r="M51" s="37"/>
      <c r="N51" s="37"/>
      <c r="O51" s="37"/>
      <c r="P51" s="37"/>
      <c r="Q51" s="37"/>
      <c r="R51" s="37"/>
      <c r="S51" s="37"/>
      <c r="T51" s="116"/>
      <c r="U51" s="116"/>
    </row>
    <row r="52" spans="1:21" ht="15.75" x14ac:dyDescent="0.25">
      <c r="A52" s="66"/>
      <c r="B52" s="57"/>
      <c r="C52" s="57"/>
      <c r="D52" s="57"/>
      <c r="E52" s="57"/>
      <c r="F52" s="57"/>
      <c r="G52" s="63"/>
      <c r="H52" s="116"/>
      <c r="I52" s="116"/>
      <c r="J52" s="116"/>
      <c r="K52" s="37"/>
      <c r="L52" s="37"/>
      <c r="M52" s="37"/>
      <c r="N52" s="37"/>
      <c r="O52" s="116"/>
      <c r="P52" s="116"/>
      <c r="Q52" s="116"/>
      <c r="R52" s="116"/>
      <c r="S52" s="116"/>
      <c r="T52" s="116"/>
      <c r="U52" s="116"/>
    </row>
    <row r="53" spans="1:21" ht="15.75" x14ac:dyDescent="0.25">
      <c r="A53" s="67"/>
      <c r="B53" s="36"/>
      <c r="C53" s="36"/>
      <c r="D53" s="36"/>
      <c r="E53" s="36"/>
      <c r="F53" s="36"/>
      <c r="G53" s="56"/>
      <c r="H53" s="116"/>
      <c r="I53" s="116"/>
      <c r="J53" s="116"/>
      <c r="K53" s="37"/>
      <c r="L53" s="37"/>
      <c r="M53" s="37"/>
      <c r="N53" s="37"/>
      <c r="O53" s="116"/>
      <c r="P53" s="116"/>
      <c r="Q53" s="116"/>
      <c r="R53" s="116"/>
      <c r="S53" s="116"/>
      <c r="T53" s="116"/>
      <c r="U53" s="116"/>
    </row>
    <row r="54" spans="1:21" ht="15.75" customHeight="1" x14ac:dyDescent="0.25">
      <c r="A54" s="59"/>
      <c r="B54" s="36"/>
      <c r="C54" s="36"/>
      <c r="D54" s="36"/>
      <c r="E54" s="36"/>
      <c r="F54" s="36"/>
      <c r="G54" s="64"/>
      <c r="H54" s="37"/>
      <c r="I54" s="116"/>
      <c r="J54" s="116"/>
      <c r="K54" s="37"/>
      <c r="L54" s="58"/>
      <c r="M54" s="25"/>
      <c r="N54" s="37"/>
      <c r="O54" s="116"/>
      <c r="P54" s="116"/>
      <c r="Q54" s="116"/>
      <c r="R54" s="116"/>
      <c r="S54" s="116"/>
      <c r="T54" s="116"/>
      <c r="U54" s="116"/>
    </row>
    <row r="55" spans="1:21" ht="15.75" x14ac:dyDescent="0.25">
      <c r="A55" s="68" t="s">
        <v>54</v>
      </c>
      <c r="B55" s="36"/>
      <c r="C55" s="36"/>
      <c r="D55" s="36"/>
      <c r="E55" s="36"/>
      <c r="F55" s="58" t="s">
        <v>36</v>
      </c>
      <c r="G55" s="73">
        <v>6</v>
      </c>
      <c r="H55" s="37"/>
      <c r="I55" s="116"/>
      <c r="J55" s="116"/>
      <c r="K55" s="37"/>
      <c r="L55" s="58"/>
      <c r="M55" s="141"/>
      <c r="N55" s="37"/>
      <c r="O55" s="116"/>
      <c r="P55" s="116"/>
      <c r="Q55" s="116"/>
      <c r="R55" s="116"/>
      <c r="S55" s="116"/>
      <c r="T55" s="116"/>
      <c r="U55" s="116"/>
    </row>
    <row r="56" spans="1:21" ht="15.75" x14ac:dyDescent="0.25">
      <c r="A56" s="59"/>
      <c r="B56" s="36"/>
      <c r="C56" s="36"/>
      <c r="D56" s="36"/>
      <c r="E56" s="36"/>
      <c r="F56" s="58" t="s">
        <v>37</v>
      </c>
      <c r="G56" s="51">
        <f>G55/60</f>
        <v>0.1</v>
      </c>
      <c r="H56" s="37"/>
      <c r="I56" s="116"/>
      <c r="J56" s="116"/>
      <c r="K56" s="37"/>
      <c r="L56" s="37"/>
      <c r="M56" s="37"/>
      <c r="N56" s="37"/>
      <c r="O56" s="116"/>
      <c r="P56" s="116"/>
      <c r="Q56" s="116"/>
      <c r="R56" s="116"/>
      <c r="S56" s="116"/>
      <c r="T56" s="116"/>
      <c r="U56" s="116"/>
    </row>
    <row r="57" spans="1:21" x14ac:dyDescent="0.2">
      <c r="A57" s="59"/>
      <c r="B57" s="36"/>
      <c r="C57" s="36"/>
      <c r="D57" s="36"/>
      <c r="E57" s="36"/>
      <c r="F57" s="58"/>
      <c r="G57" s="60"/>
      <c r="H57" s="37"/>
      <c r="I57" s="116"/>
      <c r="J57" s="116"/>
      <c r="K57" s="37"/>
      <c r="L57" s="58"/>
      <c r="M57" s="149"/>
      <c r="N57" s="37"/>
      <c r="O57" s="116"/>
      <c r="P57" s="116"/>
      <c r="Q57" s="116"/>
      <c r="R57" s="116"/>
      <c r="S57" s="116"/>
      <c r="T57" s="116"/>
      <c r="U57" s="116"/>
    </row>
    <row r="58" spans="1:21" x14ac:dyDescent="0.2">
      <c r="A58" s="59"/>
      <c r="B58" s="36"/>
      <c r="C58" s="36"/>
      <c r="D58" s="36"/>
      <c r="E58" s="36"/>
      <c r="F58" s="58"/>
      <c r="G58" s="60"/>
      <c r="H58" s="37"/>
      <c r="I58" s="116"/>
      <c r="J58" s="116"/>
      <c r="K58" s="37"/>
      <c r="L58" s="37"/>
      <c r="M58" s="37"/>
      <c r="N58" s="37"/>
      <c r="O58" s="116"/>
      <c r="P58" s="116"/>
      <c r="Q58" s="116"/>
      <c r="R58" s="116"/>
      <c r="S58" s="116"/>
      <c r="T58" s="116"/>
      <c r="U58" s="116"/>
    </row>
    <row r="59" spans="1:21" ht="15.75" x14ac:dyDescent="0.25">
      <c r="A59" s="65" t="s">
        <v>38</v>
      </c>
      <c r="B59" s="36"/>
      <c r="C59" s="36"/>
      <c r="D59" s="36"/>
      <c r="E59" s="36"/>
      <c r="F59" s="58" t="s">
        <v>40</v>
      </c>
      <c r="G59" s="51">
        <f>G35/G56</f>
        <v>3.2169908772759479</v>
      </c>
      <c r="H59" s="37"/>
      <c r="I59" s="116"/>
      <c r="J59" s="116"/>
      <c r="K59" s="37"/>
      <c r="L59" s="37"/>
      <c r="M59" s="37"/>
      <c r="N59" s="37"/>
      <c r="O59" s="116"/>
      <c r="P59" s="116"/>
      <c r="Q59" s="116"/>
      <c r="R59" s="116"/>
      <c r="S59" s="116"/>
      <c r="T59" s="116"/>
      <c r="U59" s="116"/>
    </row>
    <row r="60" spans="1:21" ht="15.75" x14ac:dyDescent="0.25">
      <c r="A60" s="65" t="s">
        <v>39</v>
      </c>
      <c r="B60" s="36"/>
      <c r="C60" s="36"/>
      <c r="D60" s="36"/>
      <c r="E60" s="36"/>
      <c r="F60" s="58" t="s">
        <v>40</v>
      </c>
      <c r="G60" s="51">
        <f>G36/G56</f>
        <v>1.9603538158400307</v>
      </c>
      <c r="H60" s="37"/>
      <c r="I60" s="116"/>
      <c r="J60" s="116"/>
      <c r="K60" s="151"/>
      <c r="L60" s="121"/>
      <c r="M60" s="121"/>
      <c r="N60" s="37"/>
      <c r="O60" s="116"/>
      <c r="P60" s="116"/>
      <c r="Q60" s="116"/>
      <c r="R60" s="116"/>
      <c r="S60" s="116"/>
      <c r="T60" s="116"/>
      <c r="U60" s="116"/>
    </row>
    <row r="61" spans="1:21" ht="15.75" x14ac:dyDescent="0.25">
      <c r="A61" s="65" t="s">
        <v>48</v>
      </c>
      <c r="B61" s="36"/>
      <c r="C61" s="36"/>
      <c r="D61" s="36"/>
      <c r="E61" s="36"/>
      <c r="F61" s="58" t="s">
        <v>40</v>
      </c>
      <c r="G61" s="51">
        <f>G59+G60</f>
        <v>5.1773446931159786</v>
      </c>
      <c r="H61" s="37"/>
      <c r="I61" s="116"/>
      <c r="J61" s="116"/>
      <c r="K61" s="37"/>
      <c r="L61" s="58"/>
      <c r="M61" s="25"/>
      <c r="N61" s="37"/>
      <c r="O61" s="116"/>
      <c r="P61" s="116"/>
      <c r="Q61" s="116"/>
      <c r="R61" s="116"/>
      <c r="S61" s="116"/>
      <c r="T61" s="116"/>
      <c r="U61" s="116"/>
    </row>
    <row r="62" spans="1:21" ht="15.75" x14ac:dyDescent="0.25">
      <c r="A62" s="65"/>
      <c r="B62" s="36"/>
      <c r="C62" s="36"/>
      <c r="D62" s="36"/>
      <c r="E62" s="36"/>
      <c r="F62" s="37"/>
      <c r="G62" s="60"/>
      <c r="H62" s="37"/>
      <c r="I62" s="116"/>
      <c r="J62" s="116"/>
      <c r="K62" s="37"/>
      <c r="L62" s="37"/>
      <c r="M62" s="37"/>
      <c r="N62" s="37"/>
      <c r="O62" s="116"/>
      <c r="P62" s="116"/>
      <c r="Q62" s="116"/>
      <c r="R62" s="116"/>
      <c r="S62" s="116"/>
      <c r="T62" s="116"/>
      <c r="U62" s="116"/>
    </row>
    <row r="63" spans="1:21" ht="15.75" x14ac:dyDescent="0.25">
      <c r="A63" s="65" t="s">
        <v>45</v>
      </c>
      <c r="B63" s="36"/>
      <c r="C63" s="36"/>
      <c r="D63" s="36"/>
      <c r="E63" s="36"/>
      <c r="F63" s="58" t="s">
        <v>44</v>
      </c>
      <c r="G63" s="51">
        <f>G15/1000</f>
        <v>0.4</v>
      </c>
      <c r="H63" s="37"/>
      <c r="I63" s="116"/>
      <c r="J63" s="116"/>
      <c r="K63" s="37"/>
      <c r="L63" s="58"/>
      <c r="M63" s="25"/>
      <c r="N63" s="37"/>
      <c r="O63" s="116"/>
      <c r="P63" s="116"/>
      <c r="Q63" s="116"/>
      <c r="R63" s="116"/>
      <c r="S63" s="116"/>
      <c r="T63" s="116"/>
      <c r="U63" s="116"/>
    </row>
    <row r="64" spans="1:21" ht="15.75" x14ac:dyDescent="0.25">
      <c r="A64" s="65" t="s">
        <v>41</v>
      </c>
      <c r="B64" s="36"/>
      <c r="C64" s="36"/>
      <c r="D64" s="36"/>
      <c r="E64" s="36"/>
      <c r="F64" s="58" t="s">
        <v>43</v>
      </c>
      <c r="G64" s="51">
        <f>POWER(G59/G63,-1)</f>
        <v>0.12433979929054326</v>
      </c>
      <c r="H64" s="37"/>
      <c r="I64" s="116"/>
      <c r="J64" s="116"/>
      <c r="K64" s="37"/>
      <c r="L64" s="24"/>
      <c r="M64" s="25"/>
      <c r="N64" s="37"/>
      <c r="O64" s="116"/>
      <c r="P64" s="116"/>
      <c r="Q64" s="116"/>
      <c r="R64" s="116"/>
      <c r="S64" s="116"/>
      <c r="T64" s="116"/>
      <c r="U64" s="116"/>
    </row>
    <row r="65" spans="1:21" ht="15.75" x14ac:dyDescent="0.25">
      <c r="A65" s="65" t="s">
        <v>42</v>
      </c>
      <c r="B65" s="36"/>
      <c r="C65" s="36"/>
      <c r="D65" s="36"/>
      <c r="E65" s="36"/>
      <c r="F65" s="58" t="s">
        <v>43</v>
      </c>
      <c r="G65" s="51">
        <f>POWER(G60/G63,-1)</f>
        <v>0.20404479883576329</v>
      </c>
      <c r="H65" s="37"/>
      <c r="I65" s="116"/>
      <c r="J65" s="116"/>
      <c r="K65" s="37"/>
      <c r="L65" s="24"/>
      <c r="M65" s="25"/>
      <c r="N65" s="37"/>
      <c r="O65" s="116"/>
      <c r="P65" s="116"/>
      <c r="Q65" s="116"/>
      <c r="R65" s="116"/>
      <c r="S65" s="116"/>
      <c r="T65" s="116"/>
      <c r="U65" s="116"/>
    </row>
    <row r="66" spans="1:21" ht="15.75" x14ac:dyDescent="0.25">
      <c r="A66" s="65"/>
      <c r="B66" s="36"/>
      <c r="C66" s="36"/>
      <c r="D66" s="36"/>
      <c r="E66" s="36"/>
      <c r="F66" s="37"/>
      <c r="G66" s="60"/>
      <c r="H66" s="37"/>
      <c r="I66" s="116"/>
      <c r="J66" s="116"/>
      <c r="K66" s="140"/>
      <c r="L66" s="24"/>
      <c r="M66" s="37"/>
      <c r="N66" s="37"/>
      <c r="O66" s="116"/>
      <c r="P66" s="116"/>
      <c r="Q66" s="116"/>
      <c r="R66" s="116"/>
      <c r="S66" s="116"/>
      <c r="T66" s="116"/>
      <c r="U66" s="116"/>
    </row>
    <row r="67" spans="1:21" ht="15.75" x14ac:dyDescent="0.25">
      <c r="A67" s="65" t="s">
        <v>41</v>
      </c>
      <c r="B67" s="36"/>
      <c r="C67" s="36"/>
      <c r="D67" s="36"/>
      <c r="E67" s="36"/>
      <c r="F67" s="58" t="s">
        <v>46</v>
      </c>
      <c r="G67" s="51">
        <f>G64*60</f>
        <v>7.4603879574325953</v>
      </c>
      <c r="H67" s="37"/>
      <c r="I67" s="116"/>
      <c r="J67" s="116"/>
      <c r="K67" s="37"/>
      <c r="L67" s="58"/>
      <c r="M67" s="141"/>
      <c r="N67" s="37"/>
      <c r="O67" s="116"/>
      <c r="P67" s="116"/>
      <c r="Q67" s="116"/>
      <c r="R67" s="116"/>
      <c r="S67" s="116"/>
      <c r="T67" s="116"/>
      <c r="U67" s="116"/>
    </row>
    <row r="68" spans="1:21" ht="15.75" x14ac:dyDescent="0.25">
      <c r="A68" s="65" t="s">
        <v>42</v>
      </c>
      <c r="B68" s="36"/>
      <c r="C68" s="36"/>
      <c r="D68" s="36"/>
      <c r="E68" s="36"/>
      <c r="F68" s="58" t="s">
        <v>46</v>
      </c>
      <c r="G68" s="51">
        <f>G65*60</f>
        <v>12.242687930145797</v>
      </c>
      <c r="H68" s="37"/>
      <c r="I68" s="116"/>
      <c r="J68" s="116"/>
      <c r="K68" s="37"/>
      <c r="L68" s="37"/>
      <c r="M68" s="37"/>
      <c r="N68" s="37"/>
      <c r="O68" s="116"/>
      <c r="P68" s="116"/>
      <c r="Q68" s="116"/>
      <c r="R68" s="116"/>
      <c r="S68" s="116"/>
      <c r="T68" s="116"/>
      <c r="U68" s="116"/>
    </row>
    <row r="69" spans="1:21" ht="15.75" x14ac:dyDescent="0.25">
      <c r="A69" s="65"/>
      <c r="B69" s="36"/>
      <c r="C69" s="36"/>
      <c r="D69" s="36"/>
      <c r="E69" s="36"/>
      <c r="F69" s="37"/>
      <c r="G69" s="60"/>
      <c r="H69" s="37"/>
      <c r="I69" s="116"/>
      <c r="J69" s="116"/>
      <c r="K69" s="37"/>
      <c r="L69" s="58"/>
      <c r="M69" s="149"/>
      <c r="N69" s="37"/>
      <c r="O69" s="116"/>
      <c r="P69" s="116"/>
      <c r="Q69" s="116"/>
      <c r="R69" s="116"/>
      <c r="S69" s="116"/>
      <c r="T69" s="116"/>
      <c r="U69" s="116"/>
    </row>
    <row r="70" spans="1:21" ht="15.75" x14ac:dyDescent="0.25">
      <c r="A70" s="65" t="s">
        <v>38</v>
      </c>
      <c r="B70" s="36"/>
      <c r="C70" s="36"/>
      <c r="D70" s="36"/>
      <c r="E70" s="36"/>
      <c r="F70" s="58" t="s">
        <v>47</v>
      </c>
      <c r="G70" s="51">
        <f>G59/60</f>
        <v>5.36165146212658E-2</v>
      </c>
      <c r="H70" s="37"/>
      <c r="I70" s="116"/>
      <c r="J70" s="116"/>
      <c r="K70" s="37"/>
      <c r="L70" s="37"/>
      <c r="M70" s="37"/>
      <c r="N70" s="37"/>
      <c r="O70" s="116"/>
      <c r="P70" s="116"/>
      <c r="Q70" s="116"/>
      <c r="R70" s="116"/>
      <c r="S70" s="116"/>
      <c r="T70" s="116"/>
      <c r="U70" s="116"/>
    </row>
    <row r="71" spans="1:21" ht="15.75" x14ac:dyDescent="0.25">
      <c r="A71" s="65" t="s">
        <v>39</v>
      </c>
      <c r="B71" s="36"/>
      <c r="C71" s="36"/>
      <c r="D71" s="36"/>
      <c r="E71" s="36"/>
      <c r="F71" s="58" t="s">
        <v>47</v>
      </c>
      <c r="G71" s="51">
        <f>G60/60</f>
        <v>3.2672563597333844E-2</v>
      </c>
      <c r="H71" s="37"/>
      <c r="I71" s="116"/>
      <c r="J71" s="116"/>
      <c r="K71" s="37"/>
      <c r="L71" s="37"/>
      <c r="M71" s="37"/>
      <c r="N71" s="37"/>
      <c r="O71" s="116"/>
      <c r="P71" s="116"/>
      <c r="Q71" s="116"/>
      <c r="R71" s="116"/>
      <c r="S71" s="116"/>
      <c r="T71" s="116"/>
      <c r="U71" s="116"/>
    </row>
    <row r="72" spans="1:21" x14ac:dyDescent="0.2">
      <c r="A72" s="48"/>
      <c r="B72" s="36"/>
      <c r="C72" s="36"/>
      <c r="D72" s="36"/>
      <c r="E72" s="49"/>
      <c r="F72" s="36"/>
      <c r="G72" s="64"/>
      <c r="H72" s="37"/>
      <c r="I72" s="116"/>
      <c r="J72" s="116"/>
      <c r="K72" s="37"/>
      <c r="L72" s="37"/>
      <c r="M72" s="37"/>
      <c r="N72" s="37"/>
      <c r="O72" s="116"/>
      <c r="P72" s="116"/>
      <c r="Q72" s="116"/>
      <c r="R72" s="116"/>
      <c r="S72" s="116"/>
      <c r="T72" s="116"/>
      <c r="U72" s="116"/>
    </row>
    <row r="73" spans="1:21" ht="15.75" x14ac:dyDescent="0.25">
      <c r="A73" s="48"/>
      <c r="B73" s="36"/>
      <c r="C73" s="36"/>
      <c r="D73" s="36"/>
      <c r="E73" s="36"/>
      <c r="F73" s="36"/>
      <c r="G73" s="64"/>
      <c r="H73" s="37"/>
      <c r="I73" s="116"/>
      <c r="J73" s="116"/>
      <c r="K73" s="151"/>
      <c r="L73" s="121"/>
      <c r="M73" s="121"/>
      <c r="N73" s="37"/>
      <c r="O73" s="116"/>
      <c r="P73" s="116"/>
      <c r="Q73" s="116"/>
      <c r="R73" s="116"/>
      <c r="S73" s="116"/>
      <c r="T73" s="116"/>
      <c r="U73" s="116"/>
    </row>
    <row r="74" spans="1:21" ht="15.75" x14ac:dyDescent="0.25">
      <c r="A74" s="48" t="s">
        <v>66</v>
      </c>
      <c r="B74" s="36"/>
      <c r="C74" s="36"/>
      <c r="D74" s="36"/>
      <c r="E74" s="36"/>
      <c r="F74" s="36"/>
      <c r="G74" s="64"/>
      <c r="H74" s="37"/>
      <c r="I74" s="116"/>
      <c r="J74" s="116"/>
      <c r="K74" s="25"/>
      <c r="L74" s="152"/>
      <c r="M74" s="152"/>
      <c r="N74" s="37"/>
      <c r="O74" s="116"/>
      <c r="P74" s="116"/>
      <c r="Q74" s="116"/>
      <c r="R74" s="116"/>
      <c r="S74" s="116"/>
      <c r="T74" s="116"/>
      <c r="U74" s="116"/>
    </row>
    <row r="75" spans="1:21" ht="15.75" x14ac:dyDescent="0.25">
      <c r="A75" s="48" t="s">
        <v>67</v>
      </c>
      <c r="B75" s="36"/>
      <c r="C75" s="36"/>
      <c r="D75" s="36"/>
      <c r="E75" s="36"/>
      <c r="F75" s="36"/>
      <c r="G75" s="64"/>
      <c r="H75" s="37"/>
      <c r="I75" s="116"/>
      <c r="J75" s="116"/>
      <c r="K75" s="25"/>
      <c r="L75" s="152"/>
      <c r="M75" s="152"/>
      <c r="N75" s="37"/>
      <c r="O75" s="116"/>
      <c r="P75" s="116"/>
      <c r="Q75" s="116"/>
      <c r="R75" s="116"/>
      <c r="S75" s="116"/>
      <c r="T75" s="116"/>
      <c r="U75" s="116"/>
    </row>
    <row r="76" spans="1:21" ht="15.75" x14ac:dyDescent="0.25">
      <c r="A76" s="48"/>
      <c r="B76" s="36"/>
      <c r="C76" s="36"/>
      <c r="D76" s="36"/>
      <c r="E76" s="36"/>
      <c r="F76" s="36"/>
      <c r="G76" s="64"/>
      <c r="H76" s="37"/>
      <c r="I76" s="116"/>
      <c r="J76" s="116"/>
      <c r="K76" s="37"/>
      <c r="L76" s="58"/>
      <c r="M76" s="25"/>
      <c r="N76" s="37"/>
      <c r="O76" s="116"/>
      <c r="P76" s="116"/>
      <c r="Q76" s="116"/>
      <c r="R76" s="116"/>
      <c r="S76" s="116"/>
      <c r="T76" s="116"/>
      <c r="U76" s="116"/>
    </row>
    <row r="77" spans="1:21" x14ac:dyDescent="0.2">
      <c r="A77" s="48"/>
      <c r="B77" s="36"/>
      <c r="C77" s="36"/>
      <c r="D77" s="36"/>
      <c r="E77" s="36"/>
      <c r="F77" s="36"/>
      <c r="G77" s="64"/>
      <c r="H77" s="37"/>
      <c r="I77" s="116"/>
      <c r="J77" s="116"/>
      <c r="K77" s="37"/>
      <c r="L77" s="37"/>
      <c r="M77" s="37"/>
      <c r="N77" s="37"/>
      <c r="O77" s="116"/>
      <c r="P77" s="116"/>
      <c r="Q77" s="116"/>
      <c r="R77" s="116"/>
      <c r="S77" s="116"/>
      <c r="T77" s="116"/>
      <c r="U77" s="116"/>
    </row>
    <row r="78" spans="1:21" ht="15.75" x14ac:dyDescent="0.25">
      <c r="A78" s="48"/>
      <c r="B78" s="36"/>
      <c r="C78" s="36"/>
      <c r="D78" s="36"/>
      <c r="E78" s="36"/>
      <c r="F78" s="36"/>
      <c r="G78" s="64"/>
      <c r="H78" s="37"/>
      <c r="I78" s="116"/>
      <c r="J78" s="116"/>
      <c r="K78" s="37"/>
      <c r="L78" s="153"/>
      <c r="M78" s="25"/>
      <c r="N78" s="37"/>
      <c r="O78" s="116"/>
      <c r="P78" s="116"/>
      <c r="Q78" s="116"/>
      <c r="R78" s="116"/>
      <c r="S78" s="116"/>
      <c r="T78" s="116"/>
      <c r="U78" s="116"/>
    </row>
    <row r="79" spans="1:21" ht="15.75" x14ac:dyDescent="0.25">
      <c r="A79" s="48"/>
      <c r="B79" s="36"/>
      <c r="C79" s="36"/>
      <c r="D79" s="36"/>
      <c r="E79" s="36"/>
      <c r="F79" s="36"/>
      <c r="G79" s="64"/>
      <c r="H79" s="37"/>
      <c r="I79" s="116"/>
      <c r="J79" s="116"/>
      <c r="K79" s="37"/>
      <c r="L79" s="24"/>
      <c r="M79" s="25"/>
      <c r="N79" s="37"/>
      <c r="O79" s="116"/>
      <c r="P79" s="116"/>
      <c r="Q79" s="116"/>
      <c r="R79" s="116"/>
      <c r="S79" s="116"/>
      <c r="T79" s="116"/>
      <c r="U79" s="116"/>
    </row>
    <row r="80" spans="1:21" ht="15.75" x14ac:dyDescent="0.25">
      <c r="A80" s="48"/>
      <c r="B80" s="2" t="s">
        <v>60</v>
      </c>
      <c r="C80" s="36"/>
      <c r="D80" s="36"/>
      <c r="E80" s="36"/>
      <c r="F80" s="36"/>
      <c r="G80" s="64"/>
      <c r="H80" s="37"/>
      <c r="I80" s="116"/>
      <c r="J80" s="116"/>
      <c r="K80" s="37"/>
      <c r="L80" s="24"/>
      <c r="M80" s="25"/>
      <c r="N80" s="37"/>
      <c r="O80" s="116"/>
      <c r="P80" s="116"/>
      <c r="Q80" s="116"/>
      <c r="R80" s="116"/>
      <c r="S80" s="116"/>
      <c r="T80" s="116"/>
      <c r="U80" s="116"/>
    </row>
    <row r="81" spans="1:21" ht="15.75" x14ac:dyDescent="0.25">
      <c r="A81" s="48"/>
      <c r="B81" s="2" t="s">
        <v>61</v>
      </c>
      <c r="C81" s="36"/>
      <c r="D81" s="36"/>
      <c r="E81" s="36"/>
      <c r="F81" s="36"/>
      <c r="G81" s="64"/>
      <c r="H81" s="37"/>
      <c r="I81" s="116"/>
      <c r="J81" s="116"/>
      <c r="K81" s="140"/>
      <c r="L81" s="24"/>
      <c r="M81" s="37"/>
      <c r="N81" s="37"/>
      <c r="O81" s="116"/>
      <c r="P81" s="116"/>
      <c r="Q81" s="116"/>
      <c r="R81" s="116"/>
      <c r="S81" s="116"/>
      <c r="T81" s="116"/>
      <c r="U81" s="116"/>
    </row>
    <row r="82" spans="1:21" ht="15.75" x14ac:dyDescent="0.25">
      <c r="A82" s="48"/>
      <c r="B82" s="2" t="s">
        <v>62</v>
      </c>
      <c r="C82" s="36"/>
      <c r="D82" s="36"/>
      <c r="E82" s="36"/>
      <c r="F82" s="36"/>
      <c r="G82" s="64"/>
      <c r="H82" s="37"/>
      <c r="I82" s="116"/>
      <c r="J82" s="116"/>
      <c r="K82" s="37"/>
      <c r="L82" s="58"/>
      <c r="M82" s="141"/>
      <c r="N82" s="37"/>
      <c r="O82" s="116"/>
      <c r="P82" s="116"/>
      <c r="Q82" s="116"/>
      <c r="R82" s="116"/>
      <c r="S82" s="116"/>
      <c r="T82" s="116"/>
      <c r="U82" s="116"/>
    </row>
    <row r="83" spans="1:21" ht="15.75" x14ac:dyDescent="0.25">
      <c r="A83" s="48"/>
      <c r="B83" s="2" t="s">
        <v>63</v>
      </c>
      <c r="C83" s="36"/>
      <c r="D83" s="36"/>
      <c r="E83" s="36"/>
      <c r="F83" s="36"/>
      <c r="G83" s="64"/>
      <c r="H83" s="37"/>
      <c r="I83" s="116"/>
      <c r="J83" s="116"/>
      <c r="K83" s="37"/>
      <c r="L83" s="37"/>
      <c r="M83" s="37"/>
      <c r="N83" s="37"/>
      <c r="O83" s="116"/>
      <c r="P83" s="116"/>
      <c r="Q83" s="116"/>
      <c r="R83" s="116"/>
      <c r="S83" s="116"/>
      <c r="T83" s="116"/>
      <c r="U83" s="116"/>
    </row>
    <row r="84" spans="1:21" ht="15.75" x14ac:dyDescent="0.25">
      <c r="A84" s="48"/>
      <c r="B84" s="2" t="s">
        <v>64</v>
      </c>
      <c r="C84" s="36"/>
      <c r="D84" s="36"/>
      <c r="E84" s="36"/>
      <c r="F84" s="36"/>
      <c r="G84" s="64"/>
      <c r="H84" s="37"/>
      <c r="I84" s="116"/>
      <c r="J84" s="116"/>
      <c r="K84" s="37"/>
      <c r="L84" s="58"/>
      <c r="M84" s="149"/>
      <c r="N84" s="37"/>
      <c r="O84" s="116"/>
      <c r="P84" s="116"/>
      <c r="Q84" s="116"/>
      <c r="R84" s="116"/>
      <c r="S84" s="116"/>
      <c r="T84" s="116"/>
      <c r="U84" s="116"/>
    </row>
    <row r="85" spans="1:21" ht="16.5" thickBot="1" x14ac:dyDescent="0.3">
      <c r="A85" s="70"/>
      <c r="B85" s="71"/>
      <c r="C85" s="54"/>
      <c r="D85" s="54"/>
      <c r="E85" s="54"/>
      <c r="F85" s="54"/>
      <c r="G85" s="72"/>
      <c r="H85" s="37"/>
      <c r="I85" s="116"/>
      <c r="J85" s="116"/>
      <c r="K85" s="37"/>
      <c r="L85" s="37"/>
      <c r="M85" s="37"/>
      <c r="N85" s="37"/>
      <c r="O85" s="116"/>
      <c r="P85" s="116"/>
      <c r="Q85" s="116"/>
      <c r="R85" s="116"/>
      <c r="S85" s="116"/>
      <c r="T85" s="116"/>
      <c r="U85" s="116"/>
    </row>
    <row r="86" spans="1:21" ht="15.75" x14ac:dyDescent="0.25">
      <c r="B86" s="2"/>
      <c r="D86" s="36"/>
      <c r="E86" s="36"/>
      <c r="F86" s="36"/>
      <c r="G86" s="36"/>
      <c r="H86" s="37"/>
      <c r="I86" s="116"/>
      <c r="J86" s="116"/>
      <c r="K86" s="37"/>
      <c r="L86" s="37"/>
      <c r="M86" s="37"/>
      <c r="N86" s="37"/>
      <c r="O86" s="116"/>
      <c r="P86" s="116"/>
      <c r="Q86" s="116"/>
      <c r="R86" s="116"/>
      <c r="S86" s="116"/>
      <c r="T86" s="116"/>
      <c r="U86" s="116"/>
    </row>
    <row r="87" spans="1:21" ht="15.75" x14ac:dyDescent="0.25">
      <c r="B87" s="2"/>
      <c r="D87" s="36"/>
      <c r="E87" s="36"/>
      <c r="F87" s="36"/>
      <c r="G87" s="36"/>
      <c r="H87" s="37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</row>
    <row r="88" spans="1:21" x14ac:dyDescent="0.2">
      <c r="B88" s="36"/>
      <c r="D88" s="36"/>
      <c r="E88" s="36"/>
      <c r="F88" s="36"/>
      <c r="G88" s="36"/>
      <c r="H88" s="36"/>
      <c r="R88" s="116"/>
      <c r="S88" s="116"/>
      <c r="T88" s="116"/>
      <c r="U88" s="116"/>
    </row>
    <row r="89" spans="1:21" x14ac:dyDescent="0.2">
      <c r="D89" s="36"/>
      <c r="E89" s="36"/>
      <c r="F89" s="36"/>
      <c r="G89" s="36"/>
      <c r="H89" s="36"/>
      <c r="R89" s="116"/>
      <c r="S89" s="116"/>
      <c r="T89" s="116"/>
      <c r="U89" s="116"/>
    </row>
    <row r="90" spans="1:21" x14ac:dyDescent="0.2">
      <c r="D90" s="36"/>
      <c r="E90" s="36"/>
      <c r="F90" s="36"/>
      <c r="G90" s="36"/>
      <c r="H90" s="36"/>
      <c r="R90" s="116"/>
      <c r="S90" s="116"/>
      <c r="T90" s="116"/>
      <c r="U90" s="116"/>
    </row>
    <row r="91" spans="1:21" x14ac:dyDescent="0.2">
      <c r="G91" s="36"/>
      <c r="H91" s="36"/>
      <c r="R91" s="116"/>
      <c r="S91" s="116"/>
      <c r="T91" s="116"/>
      <c r="U91" s="116"/>
    </row>
    <row r="92" spans="1:21" x14ac:dyDescent="0.2">
      <c r="G92" s="36"/>
      <c r="H92" s="36"/>
      <c r="R92" s="116"/>
      <c r="S92" s="116"/>
      <c r="T92" s="116"/>
      <c r="U92" s="116"/>
    </row>
    <row r="93" spans="1:21" x14ac:dyDescent="0.2">
      <c r="G93" s="36"/>
      <c r="H93" s="36"/>
      <c r="R93" s="116"/>
      <c r="S93" s="116"/>
      <c r="T93" s="116"/>
      <c r="U93" s="116"/>
    </row>
    <row r="94" spans="1:21" x14ac:dyDescent="0.2">
      <c r="G94" s="36"/>
      <c r="H94" s="36"/>
      <c r="R94" s="116"/>
      <c r="S94" s="116"/>
      <c r="T94" s="116"/>
      <c r="U94" s="116"/>
    </row>
    <row r="95" spans="1:21" x14ac:dyDescent="0.2">
      <c r="G95" s="36"/>
      <c r="H95" s="36"/>
      <c r="R95" s="116"/>
      <c r="S95" s="116"/>
      <c r="T95" s="116"/>
      <c r="U95" s="116"/>
    </row>
    <row r="96" spans="1:21" x14ac:dyDescent="0.2">
      <c r="G96" s="36"/>
      <c r="H96" s="36"/>
      <c r="R96" s="116"/>
      <c r="S96" s="116"/>
      <c r="T96" s="116"/>
      <c r="U96" s="116"/>
    </row>
    <row r="97" spans="7:21" x14ac:dyDescent="0.2">
      <c r="G97" s="36"/>
      <c r="H97" s="36"/>
      <c r="R97" s="116"/>
      <c r="S97" s="116"/>
      <c r="T97" s="116"/>
      <c r="U97" s="116"/>
    </row>
    <row r="98" spans="7:21" x14ac:dyDescent="0.2">
      <c r="G98" s="36"/>
      <c r="H98" s="36"/>
      <c r="R98" s="116"/>
      <c r="S98" s="116"/>
      <c r="T98" s="116"/>
      <c r="U98" s="116"/>
    </row>
    <row r="99" spans="7:21" x14ac:dyDescent="0.2">
      <c r="G99" s="36"/>
      <c r="H99" s="36"/>
    </row>
    <row r="100" spans="7:21" x14ac:dyDescent="0.2">
      <c r="G100" s="36"/>
      <c r="H100" s="36"/>
      <c r="I100" s="36"/>
      <c r="J100" s="36"/>
      <c r="K100" s="36"/>
      <c r="L100" s="36"/>
    </row>
    <row r="101" spans="7:21" x14ac:dyDescent="0.2">
      <c r="G101" s="36"/>
      <c r="H101" s="36"/>
      <c r="I101" s="36"/>
      <c r="J101" s="36"/>
      <c r="K101" s="36"/>
      <c r="L101" s="36"/>
    </row>
    <row r="102" spans="7:21" x14ac:dyDescent="0.2">
      <c r="G102" s="36"/>
      <c r="H102" s="36"/>
      <c r="I102" s="36"/>
      <c r="J102" s="37"/>
      <c r="K102" s="36"/>
      <c r="L102" s="50"/>
    </row>
    <row r="103" spans="7:21" x14ac:dyDescent="0.2">
      <c r="G103" s="36"/>
      <c r="H103" s="36"/>
      <c r="I103" s="36"/>
      <c r="J103" s="36"/>
      <c r="K103" s="36"/>
      <c r="L103" s="36"/>
    </row>
    <row r="104" spans="7:21" x14ac:dyDescent="0.2">
      <c r="G104" s="36"/>
      <c r="H104" s="36"/>
      <c r="I104" s="36"/>
      <c r="J104" s="36"/>
      <c r="K104" s="36"/>
      <c r="L104" s="36"/>
    </row>
    <row r="105" spans="7:21" x14ac:dyDescent="0.2">
      <c r="G105" s="36"/>
      <c r="H105" s="36"/>
      <c r="I105" s="36"/>
      <c r="J105" s="36"/>
      <c r="K105" s="36"/>
      <c r="L105" s="36"/>
    </row>
    <row r="106" spans="7:21" x14ac:dyDescent="0.2">
      <c r="G106" s="36"/>
      <c r="H106" s="36"/>
      <c r="I106" s="36"/>
      <c r="J106" s="36"/>
      <c r="K106" s="61"/>
      <c r="L106" s="50"/>
    </row>
    <row r="107" spans="7:21" x14ac:dyDescent="0.2">
      <c r="G107" s="36"/>
      <c r="H107" s="36"/>
      <c r="I107" s="36"/>
      <c r="J107" s="36"/>
      <c r="K107" s="36"/>
      <c r="L107" s="36"/>
    </row>
    <row r="108" spans="7:21" x14ac:dyDescent="0.2">
      <c r="G108" s="36"/>
      <c r="H108" s="36"/>
      <c r="I108" s="36"/>
      <c r="J108" s="36"/>
      <c r="K108" s="36"/>
      <c r="L108" s="36"/>
    </row>
    <row r="109" spans="7:21" x14ac:dyDescent="0.2">
      <c r="G109" s="36"/>
      <c r="H109" s="36"/>
      <c r="I109" s="36"/>
      <c r="J109" s="36"/>
      <c r="K109" s="36"/>
      <c r="L109" s="36"/>
    </row>
    <row r="110" spans="7:21" x14ac:dyDescent="0.2">
      <c r="G110" s="36"/>
      <c r="H110" s="36"/>
      <c r="I110" s="36"/>
      <c r="J110" s="36"/>
      <c r="K110" s="36"/>
      <c r="L110" s="50"/>
    </row>
    <row r="111" spans="7:21" x14ac:dyDescent="0.2">
      <c r="G111" s="36"/>
      <c r="H111" s="36"/>
      <c r="I111" s="36"/>
      <c r="J111" s="36"/>
      <c r="K111" s="36"/>
      <c r="L111" s="36"/>
    </row>
    <row r="112" spans="7:21" x14ac:dyDescent="0.2">
      <c r="G112" s="36"/>
      <c r="H112" s="36"/>
      <c r="I112" s="36"/>
      <c r="J112" s="36"/>
      <c r="K112" s="49"/>
      <c r="L112" s="36"/>
    </row>
    <row r="113" spans="7:8" x14ac:dyDescent="0.2">
      <c r="G113" s="36"/>
      <c r="H113" s="36"/>
    </row>
    <row r="114" spans="7:8" x14ac:dyDescent="0.2">
      <c r="G114" s="36"/>
      <c r="H114" s="36"/>
    </row>
    <row r="115" spans="7:8" x14ac:dyDescent="0.2">
      <c r="G115" s="36"/>
      <c r="H115" s="36"/>
    </row>
    <row r="116" spans="7:8" x14ac:dyDescent="0.2">
      <c r="G116" s="36"/>
      <c r="H116" s="36"/>
    </row>
    <row r="117" spans="7:8" x14ac:dyDescent="0.2">
      <c r="G117" s="36"/>
      <c r="H117" s="36"/>
    </row>
    <row r="118" spans="7:8" x14ac:dyDescent="0.2">
      <c r="G118" s="36"/>
      <c r="H118" s="36"/>
    </row>
    <row r="119" spans="7:8" x14ac:dyDescent="0.2">
      <c r="G119" s="36"/>
      <c r="H119" s="36"/>
    </row>
    <row r="120" spans="7:8" x14ac:dyDescent="0.2">
      <c r="G120" s="36"/>
      <c r="H120" s="36"/>
    </row>
    <row r="121" spans="7:8" x14ac:dyDescent="0.2">
      <c r="G121" s="36"/>
      <c r="H121" s="36"/>
    </row>
    <row r="122" spans="7:8" x14ac:dyDescent="0.2">
      <c r="G122" s="36"/>
      <c r="H122" s="36"/>
    </row>
    <row r="123" spans="7:8" x14ac:dyDescent="0.2">
      <c r="G123" s="36"/>
      <c r="H123" s="36"/>
    </row>
    <row r="124" spans="7:8" x14ac:dyDescent="0.2">
      <c r="G124" s="36"/>
      <c r="H124" s="36"/>
    </row>
    <row r="125" spans="7:8" x14ac:dyDescent="0.2">
      <c r="G125" s="36"/>
      <c r="H125" s="36"/>
    </row>
    <row r="126" spans="7:8" x14ac:dyDescent="0.2">
      <c r="G126" s="36"/>
      <c r="H126" s="36"/>
    </row>
    <row r="127" spans="7:8" x14ac:dyDescent="0.2">
      <c r="G127" s="36"/>
      <c r="H127" s="36"/>
    </row>
    <row r="128" spans="7:8" x14ac:dyDescent="0.2">
      <c r="G128" s="36"/>
      <c r="H128" s="36"/>
    </row>
    <row r="129" spans="7:8" x14ac:dyDescent="0.2">
      <c r="G129" s="36"/>
      <c r="H129" s="36"/>
    </row>
    <row r="130" spans="7:8" x14ac:dyDescent="0.2">
      <c r="G130" s="36"/>
      <c r="H130" s="36"/>
    </row>
    <row r="131" spans="7:8" x14ac:dyDescent="0.2">
      <c r="G131" s="36"/>
      <c r="H131" s="36"/>
    </row>
    <row r="132" spans="7:8" x14ac:dyDescent="0.2">
      <c r="G132" s="36"/>
      <c r="H132" s="36"/>
    </row>
    <row r="133" spans="7:8" x14ac:dyDescent="0.2">
      <c r="G133" s="36"/>
      <c r="H133" s="36"/>
    </row>
    <row r="134" spans="7:8" x14ac:dyDescent="0.2">
      <c r="G134" s="36"/>
      <c r="H134" s="36"/>
    </row>
    <row r="135" spans="7:8" x14ac:dyDescent="0.2">
      <c r="G135" s="36"/>
      <c r="H135" s="36"/>
    </row>
    <row r="136" spans="7:8" x14ac:dyDescent="0.2">
      <c r="G136" s="36"/>
      <c r="H136" s="36"/>
    </row>
    <row r="137" spans="7:8" x14ac:dyDescent="0.2">
      <c r="G137" s="36"/>
      <c r="H137" s="36"/>
    </row>
    <row r="138" spans="7:8" x14ac:dyDescent="0.2">
      <c r="G138" s="36"/>
      <c r="H138" s="36"/>
    </row>
    <row r="139" spans="7:8" x14ac:dyDescent="0.2">
      <c r="G139" s="36"/>
      <c r="H139" s="36"/>
    </row>
    <row r="140" spans="7:8" x14ac:dyDescent="0.2">
      <c r="G140" s="36"/>
      <c r="H140" s="36"/>
    </row>
    <row r="141" spans="7:8" x14ac:dyDescent="0.2">
      <c r="G141" s="36"/>
      <c r="H141" s="36"/>
    </row>
    <row r="142" spans="7:8" x14ac:dyDescent="0.2">
      <c r="G142" s="36"/>
      <c r="H142" s="36"/>
    </row>
    <row r="143" spans="7:8" x14ac:dyDescent="0.2">
      <c r="G143" s="36"/>
      <c r="H143" s="36"/>
    </row>
    <row r="144" spans="7:8" x14ac:dyDescent="0.2">
      <c r="G144" s="36"/>
      <c r="H144" s="36"/>
    </row>
    <row r="145" spans="7:8" x14ac:dyDescent="0.2">
      <c r="G145" s="36"/>
      <c r="H145" s="36"/>
    </row>
    <row r="146" spans="7:8" x14ac:dyDescent="0.2">
      <c r="G146" s="36"/>
      <c r="H146" s="36"/>
    </row>
    <row r="147" spans="7:8" x14ac:dyDescent="0.2">
      <c r="G147" s="36"/>
      <c r="H147" s="36"/>
    </row>
    <row r="148" spans="7:8" x14ac:dyDescent="0.2">
      <c r="G148" s="36"/>
      <c r="H148" s="36"/>
    </row>
    <row r="149" spans="7:8" x14ac:dyDescent="0.2">
      <c r="G149" s="36"/>
      <c r="H149" s="36"/>
    </row>
    <row r="150" spans="7:8" x14ac:dyDescent="0.2">
      <c r="G150" s="36"/>
      <c r="H150" s="36"/>
    </row>
    <row r="151" spans="7:8" x14ac:dyDescent="0.2">
      <c r="G151" s="36"/>
      <c r="H151" s="36"/>
    </row>
    <row r="152" spans="7:8" x14ac:dyDescent="0.2">
      <c r="G152" s="36"/>
      <c r="H152" s="36"/>
    </row>
    <row r="153" spans="7:8" x14ac:dyDescent="0.2">
      <c r="G153" s="36"/>
      <c r="H153" s="36"/>
    </row>
    <row r="154" spans="7:8" x14ac:dyDescent="0.2">
      <c r="G154" s="36"/>
      <c r="H154" s="36"/>
    </row>
    <row r="155" spans="7:8" x14ac:dyDescent="0.2">
      <c r="G155" s="36"/>
      <c r="H155" s="36"/>
    </row>
    <row r="156" spans="7:8" x14ac:dyDescent="0.2">
      <c r="G156" s="36"/>
      <c r="H156" s="36"/>
    </row>
    <row r="157" spans="7:8" x14ac:dyDescent="0.2">
      <c r="G157" s="36"/>
      <c r="H157" s="36"/>
    </row>
    <row r="158" spans="7:8" x14ac:dyDescent="0.2">
      <c r="G158" s="36"/>
      <c r="H158" s="36"/>
    </row>
    <row r="159" spans="7:8" x14ac:dyDescent="0.2">
      <c r="G159" s="36"/>
      <c r="H159" s="36"/>
    </row>
    <row r="160" spans="7:8" x14ac:dyDescent="0.2">
      <c r="G160" s="36"/>
      <c r="H160" s="36"/>
    </row>
    <row r="161" spans="7:8" x14ac:dyDescent="0.2">
      <c r="G161" s="36"/>
      <c r="H161" s="36"/>
    </row>
    <row r="162" spans="7:8" x14ac:dyDescent="0.2">
      <c r="G162" s="36"/>
      <c r="H162" s="36"/>
    </row>
    <row r="163" spans="7:8" x14ac:dyDescent="0.2">
      <c r="G163" s="36"/>
      <c r="H163" s="36"/>
    </row>
    <row r="164" spans="7:8" x14ac:dyDescent="0.2">
      <c r="G164" s="36"/>
      <c r="H164" s="36"/>
    </row>
    <row r="165" spans="7:8" x14ac:dyDescent="0.2">
      <c r="G165" s="36"/>
      <c r="H165" s="36"/>
    </row>
    <row r="166" spans="7:8" x14ac:dyDescent="0.2">
      <c r="G166" s="36"/>
      <c r="H166" s="36"/>
    </row>
    <row r="167" spans="7:8" x14ac:dyDescent="0.2">
      <c r="G167" s="36"/>
      <c r="H167" s="36"/>
    </row>
    <row r="168" spans="7:8" x14ac:dyDescent="0.2">
      <c r="G168" s="36"/>
      <c r="H168" s="36"/>
    </row>
    <row r="169" spans="7:8" x14ac:dyDescent="0.2">
      <c r="G169" s="36"/>
      <c r="H169" s="36"/>
    </row>
    <row r="170" spans="7:8" x14ac:dyDescent="0.2">
      <c r="G170" s="36"/>
      <c r="H170" s="36"/>
    </row>
    <row r="171" spans="7:8" x14ac:dyDescent="0.2">
      <c r="G171" s="36"/>
      <c r="H171" s="36"/>
    </row>
    <row r="172" spans="7:8" x14ac:dyDescent="0.2">
      <c r="G172" s="36"/>
      <c r="H172" s="36"/>
    </row>
    <row r="173" spans="7:8" x14ac:dyDescent="0.2">
      <c r="G173" s="36"/>
      <c r="H173" s="36"/>
    </row>
    <row r="174" spans="7:8" x14ac:dyDescent="0.2">
      <c r="G174" s="36"/>
      <c r="H174" s="36"/>
    </row>
    <row r="175" spans="7:8" x14ac:dyDescent="0.2">
      <c r="G175" s="36"/>
      <c r="H175" s="36"/>
    </row>
    <row r="176" spans="7:8" x14ac:dyDescent="0.2">
      <c r="G176" s="36"/>
      <c r="H176" s="36"/>
    </row>
    <row r="177" spans="7:8" x14ac:dyDescent="0.2">
      <c r="G177" s="36"/>
      <c r="H177" s="36"/>
    </row>
    <row r="178" spans="7:8" x14ac:dyDescent="0.2">
      <c r="G178" s="36"/>
      <c r="H178" s="36"/>
    </row>
    <row r="179" spans="7:8" x14ac:dyDescent="0.2">
      <c r="G179" s="36"/>
      <c r="H179" s="36"/>
    </row>
    <row r="180" spans="7:8" x14ac:dyDescent="0.2">
      <c r="G180" s="36"/>
      <c r="H180" s="36"/>
    </row>
    <row r="181" spans="7:8" x14ac:dyDescent="0.2">
      <c r="G181" s="36"/>
      <c r="H181" s="36"/>
    </row>
    <row r="182" spans="7:8" x14ac:dyDescent="0.2">
      <c r="G182" s="36"/>
      <c r="H182" s="36"/>
    </row>
    <row r="183" spans="7:8" x14ac:dyDescent="0.2">
      <c r="G183" s="36"/>
      <c r="H183" s="36"/>
    </row>
    <row r="184" spans="7:8" x14ac:dyDescent="0.2">
      <c r="G184" s="36"/>
      <c r="H184" s="36"/>
    </row>
    <row r="185" spans="7:8" x14ac:dyDescent="0.2">
      <c r="G185" s="36"/>
      <c r="H185" s="36"/>
    </row>
    <row r="186" spans="7:8" x14ac:dyDescent="0.2">
      <c r="G186" s="36"/>
      <c r="H186" s="36"/>
    </row>
    <row r="187" spans="7:8" x14ac:dyDescent="0.2">
      <c r="G187" s="36"/>
      <c r="H187" s="36"/>
    </row>
    <row r="188" spans="7:8" x14ac:dyDescent="0.2">
      <c r="G188" s="36"/>
      <c r="H188" s="36"/>
    </row>
    <row r="189" spans="7:8" x14ac:dyDescent="0.2">
      <c r="G189" s="36"/>
      <c r="H189" s="36"/>
    </row>
  </sheetData>
  <sheetProtection algorithmName="SHA-512" hashValue="JHVm0a8Qi4yStBDUe9/VyULusj8tABVhGMk2bSGyZcjo5/i2mbEbVSBQswXua6sID9yMWjgl5I0wpl1y4t3DQQ==" saltValue="7CTq45I9gauO8yPqCb334A==" spinCount="100000" sheet="1" selectLockedCells="1"/>
  <mergeCells count="20">
    <mergeCell ref="K12:L12"/>
    <mergeCell ref="A43:B44"/>
    <mergeCell ref="C43:G44"/>
    <mergeCell ref="K73:M73"/>
    <mergeCell ref="K60:M60"/>
    <mergeCell ref="K27:M27"/>
    <mergeCell ref="K40:M40"/>
    <mergeCell ref="B41:G41"/>
    <mergeCell ref="A46:A47"/>
    <mergeCell ref="B46:G47"/>
    <mergeCell ref="B48:G48"/>
    <mergeCell ref="D50:G50"/>
    <mergeCell ref="B51:G51"/>
    <mergeCell ref="C1:G2"/>
    <mergeCell ref="A1:B2"/>
    <mergeCell ref="B9:G9"/>
    <mergeCell ref="B6:G6"/>
    <mergeCell ref="D8:G8"/>
    <mergeCell ref="A4:A5"/>
    <mergeCell ref="B4:G5"/>
  </mergeCells>
  <phoneticPr fontId="0" type="noConversion"/>
  <dataValidations count="1">
    <dataValidation type="list" allowBlank="1" showInputMessage="1" showErrorMessage="1" sqref="N20" xr:uid="{00000000-0002-0000-0000-000000000000}">
      <formula1>"1,2"</formula1>
    </dataValidation>
  </dataValidations>
  <hyperlinks>
    <hyperlink ref="B84" r:id="rId1" display="mailto:mail@hydra-comp.com" xr:uid="{00000000-0004-0000-0000-000000000000}"/>
  </hyperlinks>
  <pageMargins left="0.74803149606299213" right="0.74803149606299213" top="0.98425196850393704" bottom="0.98425196850393704" header="0" footer="0"/>
  <pageSetup paperSize="9" orientation="portrait" r:id="rId2"/>
  <headerFooter alignWithMargins="0"/>
  <rowBreaks count="1" manualBreakCount="1">
    <brk id="42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Hydra-Comp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Cyl.Kraft</dc:title>
  <dc:creator>Jørgen Jacobsen</dc:creator>
  <cp:lastModifiedBy>Jesper Bill Bagger</cp:lastModifiedBy>
  <cp:lastPrinted>2018-11-21T07:18:37Z</cp:lastPrinted>
  <dcterms:created xsi:type="dcterms:W3CDTF">2001-07-11T11:48:45Z</dcterms:created>
  <dcterms:modified xsi:type="dcterms:W3CDTF">2019-02-04T10:49:01Z</dcterms:modified>
</cp:coreProperties>
</file>